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670" activeTab="4"/>
  </bookViews>
  <sheets>
    <sheet name="CBTT" sheetId="1" r:id="rId1"/>
    <sheet name="CDKT" sheetId="2" r:id="rId2"/>
    <sheet name="KQKD" sheetId="3" r:id="rId3"/>
    <sheet name="LCTT" sheetId="4" r:id="rId4"/>
    <sheet name="BangTM" sheetId="5" r:id="rId5"/>
    <sheet name="SoCP" sheetId="6" state="hidden" r:id="rId6"/>
    <sheet name="Sheet1" sheetId="7" state="hidden" r:id="rId7"/>
  </sheets>
  <externalReferences>
    <externalReference r:id="rId10"/>
  </externalReferences>
  <definedNames/>
  <calcPr fullCalcOnLoad="1"/>
</workbook>
</file>

<file path=xl/sharedStrings.xml><?xml version="1.0" encoding="utf-8"?>
<sst xmlns="http://schemas.openxmlformats.org/spreadsheetml/2006/main" count="914" uniqueCount="750">
  <si>
    <t xml:space="preserve">  - Ký cược , ký quỹ dài hạn</t>
  </si>
  <si>
    <t xml:space="preserve">    - Các khoản phải trả , phải nộp khác</t>
  </si>
  <si>
    <t xml:space="preserve">   20.1- Vay dài hạn</t>
  </si>
  <si>
    <t xml:space="preserve">   20.2- Nợ dài hạn</t>
  </si>
  <si>
    <t xml:space="preserve">   22.d - Cổ tức</t>
  </si>
  <si>
    <t xml:space="preserve">   22.đ - Cổ phiếu</t>
  </si>
  <si>
    <t xml:space="preserve">   22.e - Các quỹ của doanh nghiệp</t>
  </si>
  <si>
    <t xml:space="preserve">   22.g- Thu nhập và chi phí, lãi hoặc lỗ được ghi nhận trực tiếp vào Vốn chủ sở hữu theo quy định của các chuẩn mực kế toán cụ thể</t>
  </si>
  <si>
    <t>Số dư đầu năm trước</t>
  </si>
  <si>
    <t>Tổng cộng</t>
  </si>
  <si>
    <t>Bắt đầu từ ngày 01/01 kết thúc vào ngày 31/12 hàng năm</t>
  </si>
  <si>
    <t xml:space="preserve">     + Nhà cửa , vật kiến trúc :  4 %</t>
  </si>
  <si>
    <t xml:space="preserve">     + Phương tiện vận tải       : 10 %</t>
  </si>
  <si>
    <t xml:space="preserve">     + Thiết bị văn phòng        : 12,5 %</t>
  </si>
  <si>
    <t xml:space="preserve">     + Khuôn                         :  16 %</t>
  </si>
  <si>
    <t xml:space="preserve">     + Máy móc thiết bị  khác : 10 %</t>
  </si>
  <si>
    <t xml:space="preserve"> - Phương pháp khấu hao TSCĐ hữu hình :</t>
  </si>
  <si>
    <t xml:space="preserve">5- Nguyên tắc ghi nhận các khoản đầu tư tài chính: </t>
  </si>
  <si>
    <t xml:space="preserve"> - Chi phí khác :</t>
  </si>
  <si>
    <r>
      <t xml:space="preserve"> - Phương pháp phân bổ chi phí trả trước : </t>
    </r>
    <r>
      <rPr>
        <i/>
        <sz val="12"/>
        <color indexed="8"/>
        <rFont val="Times New Roman"/>
        <family val="1"/>
      </rPr>
      <t xml:space="preserve">Theo đường thẳng </t>
    </r>
    <r>
      <rPr>
        <sz val="12"/>
        <color indexed="8"/>
        <rFont val="Times New Roman"/>
        <family val="1"/>
      </rPr>
      <t>.</t>
    </r>
  </si>
  <si>
    <t xml:space="preserve">    TOÅNG  GIAÙM ÑOÁC</t>
  </si>
  <si>
    <t>CHEN CHENG JEN</t>
  </si>
  <si>
    <t xml:space="preserve">     TOÅNG  GIAÙM ÑOÁC</t>
  </si>
  <si>
    <t>Mẫu CBTT-03</t>
  </si>
  <si>
    <t>Theo thông tư 38/2007/TT-BTC</t>
  </si>
  <si>
    <t>ngày 18/4/2007 của BTC</t>
  </si>
  <si>
    <t>CÔNG TY CỔ PHẦN CÔNG NGHIỆP GỐM SỨ TAICERA</t>
  </si>
  <si>
    <t>BÁO CÁO TÀI CHÍNH TÓM TẮT</t>
  </si>
  <si>
    <t>I</t>
  </si>
  <si>
    <t>BẢNG CÂN ĐỐI KẾ TOÁN</t>
  </si>
  <si>
    <t>STT</t>
  </si>
  <si>
    <t>Nội dung</t>
  </si>
  <si>
    <t>Số dư đầu năm</t>
  </si>
  <si>
    <t>Số dư cuối kỳ</t>
  </si>
  <si>
    <t>Tài sản ngắn hạn</t>
  </si>
  <si>
    <t>Tiền và các khoản tương đương tiền</t>
  </si>
  <si>
    <t>Các khoản đầu tư tài chính ngắn hạn</t>
  </si>
  <si>
    <t>Các khoản phải thu ngắn hạn</t>
  </si>
  <si>
    <t>Hàng tồn kho</t>
  </si>
  <si>
    <t>Tài sản ngắn hạn khác</t>
  </si>
  <si>
    <t>II</t>
  </si>
  <si>
    <t>Tài sản dài hạn</t>
  </si>
  <si>
    <t>Các khoản phải thu dài hạn</t>
  </si>
  <si>
    <t>Tài sản cố định</t>
  </si>
  <si>
    <t>Tài sản cố định hữu hình</t>
  </si>
  <si>
    <t>Tài sản cố định vô hình</t>
  </si>
  <si>
    <t>Tài sản cố định thuê tài chính</t>
  </si>
  <si>
    <t>Chi phí xây dựng cơ bản dở dang</t>
  </si>
  <si>
    <t>Bất động sản đầu tư</t>
  </si>
  <si>
    <t>Các khoản đầu tư tài chính dài hạn</t>
  </si>
  <si>
    <t>Tài sản dài hạn khác</t>
  </si>
  <si>
    <t>III</t>
  </si>
  <si>
    <t>TỔNG CỘNG TÀI SẢN</t>
  </si>
  <si>
    <t>IV</t>
  </si>
  <si>
    <t>NỢ PHẢI TRẢ</t>
  </si>
  <si>
    <t xml:space="preserve">Nợ ngắn hạn </t>
  </si>
  <si>
    <t>Nợ dài hạn</t>
  </si>
  <si>
    <t xml:space="preserve">V </t>
  </si>
  <si>
    <t>VỐN CHỦ SỞ HỮU</t>
  </si>
  <si>
    <t>Vốn chủ sở hữu</t>
  </si>
  <si>
    <t>Vốn đầu tư của chủ sở hữu</t>
  </si>
  <si>
    <t>Thặng dư vốn cổ phần</t>
  </si>
  <si>
    <t>Cổ phiếu quỹ</t>
  </si>
  <si>
    <t>Chênh lệch đánh giá lại tài sản</t>
  </si>
  <si>
    <t>Chênh lệch tỷ giá hối đoái</t>
  </si>
  <si>
    <t>Các quỹ</t>
  </si>
  <si>
    <t>Lợi nhuận sau thuế chưa phân phối</t>
  </si>
  <si>
    <t>Nguồn vốn đầu tư XDCB</t>
  </si>
  <si>
    <t>Nguồn kinh phí và quỹ khác</t>
  </si>
  <si>
    <t>Quỹ khen thưởng phúc lợi</t>
  </si>
  <si>
    <t xml:space="preserve">Nguồn kinh phí </t>
  </si>
  <si>
    <t>Nguồn kinh phí  đã hình thành TSCĐ</t>
  </si>
  <si>
    <t>VI</t>
  </si>
  <si>
    <t>TỔNG CỘNG NGUỒN VỐN</t>
  </si>
  <si>
    <t>II.A.KẾT QUẢ HOẠT ĐỘNG KINH DOANH</t>
  </si>
  <si>
    <t>(áp dụng cho các doanh nghiệp sản xuất,chế biến ,dịch vụ)</t>
  </si>
  <si>
    <t>STT</t>
  </si>
  <si>
    <t>Chỉ tiêu</t>
  </si>
  <si>
    <t>Kỳ báo cáo</t>
  </si>
  <si>
    <t>Lũy kế</t>
  </si>
  <si>
    <t>Doanh thu bán hàng và cung cấp dịch vụ</t>
  </si>
  <si>
    <t>Các khoản giảm trừ doanh thu</t>
  </si>
  <si>
    <t>Doanh thu thuần về bán hàng và cung cấp dịch vụ</t>
  </si>
  <si>
    <t>Giá vốn hàng bán</t>
  </si>
  <si>
    <t>LN gộp  về bán hàng và cung cấp dịch vụ</t>
  </si>
  <si>
    <t>Doanh thu hoạt động tài chính</t>
  </si>
  <si>
    <t>Chi phí tài chính</t>
  </si>
  <si>
    <t>Chi phí bán hàng</t>
  </si>
  <si>
    <t>Chi phí quản lý doanh nghiệp</t>
  </si>
  <si>
    <t>Lợi nhuận thuần từ hoạt động kinh doanh</t>
  </si>
  <si>
    <t>Thu nhập khác</t>
  </si>
  <si>
    <t>Chi phí khác</t>
  </si>
  <si>
    <t>Lợi nhuận khác</t>
  </si>
  <si>
    <t>Tổng lợi nhuận kế toán trước thuế</t>
  </si>
  <si>
    <t>Thuế thu nhập doanh nghiệp</t>
  </si>
  <si>
    <t>Lợi nhuận sau thuế thu nhập doanh nghiệp</t>
  </si>
  <si>
    <t>Lãi cơ bản trên cổ phiếu</t>
  </si>
  <si>
    <t>Cổ tức trên mỗi cổ phiếu</t>
  </si>
  <si>
    <t>QUÝ I - NĂM 2008</t>
  </si>
  <si>
    <r>
      <t>Tổng g</t>
    </r>
    <r>
      <rPr>
        <b/>
        <sz val="12"/>
        <rFont val="Times New Roman"/>
        <family val="1"/>
      </rPr>
      <t>iám đốc</t>
    </r>
  </si>
  <si>
    <t>CHEN CHENG JEN</t>
  </si>
  <si>
    <t>Tổng Giaùm ñoác</t>
  </si>
  <si>
    <t>Kế toán trưởng</t>
  </si>
  <si>
    <t>CHANG CHIA HSING</t>
  </si>
  <si>
    <t>TỔNG GIÁM ĐỐC</t>
  </si>
  <si>
    <t>CHEN CHENG JEN</t>
  </si>
  <si>
    <r>
      <t xml:space="preserve"> - </t>
    </r>
    <r>
      <rPr>
        <sz val="12"/>
        <color indexed="8"/>
        <rFont val="Times New Roman"/>
        <family val="1"/>
      </rPr>
      <t>Chi phí trả trước:</t>
    </r>
    <r>
      <rPr>
        <i/>
        <sz val="12"/>
        <color indexed="8"/>
        <rFont val="Times New Roman"/>
        <family val="1"/>
      </rPr>
      <t xml:space="preserve"> Gồm chi phí thuê showroom ; chi phí bảo hiểm nhà xưởng, xe cộ ; chi phí thuê bảng quảng cáo có thời gian dưới  một năm .</t>
    </r>
  </si>
  <si>
    <t xml:space="preserve">  Chi phí phải trả là các khoản chi phí thực tế chưa phát sinh nhưng được tính trước vào chi phí sản xuất kinh doanh trong kỳ để đảm bảo nguyên tắc phù hợp giữa doanh thu và chi phí , trên cơ sở những bằng chứng hợp lý và tin cậy về việc sẽ phát sinh các khoản chi phí này .</t>
  </si>
  <si>
    <t xml:space="preserve"> - Thặng dư vốn cổ phần: được ghi nhận theo số chênh lệch lớn hơn ( hoặc nhỏ hơn ) giữa giá thực tế phát hành và mệnh giá cổ phiếu khi phát hành sau khi trừ chi phí phát hành .</t>
  </si>
  <si>
    <t xml:space="preserve">13- Nguyên tắc và phương pháp ghi nhận chi phí thuế thu nhập doanh nghiệp hiện hành: </t>
  </si>
  <si>
    <r>
      <t>14- Các nghiệp vụ dự phòng rủi ro hối đoái:</t>
    </r>
    <r>
      <rPr>
        <i/>
        <sz val="12"/>
        <color indexed="8"/>
        <rFont val="Times New Roman"/>
        <family val="1"/>
      </rPr>
      <t xml:space="preserve"> </t>
    </r>
  </si>
  <si>
    <t xml:space="preserve">               + Thuế môn bài</t>
  </si>
  <si>
    <r>
      <t xml:space="preserve"> - Nguyên tắc và phương pháp chuyển đổi các đồng tiền khác ra đồng tiền sử dụng trong kế toán: </t>
    </r>
    <r>
      <rPr>
        <i/>
        <sz val="12"/>
        <rFont val="Times New Roman"/>
        <family val="1"/>
      </rPr>
      <t>Các nghiệp vụ kinh tế phát sinh bằng ngoại tệ được quy đổi ra đồng Việt Nam theo tỷ giá giao dịch thực tế tại thời điểm phát sinh nghiệp vụ . Chênh lệch tỷ giá thực tế phát sinh trong kỳ và chênh lệch tỷ giá do đánh giá lại số dư các khoản mục tiền tệ tại thời điểm cuối năm được kết chuyển vào doanh thu hoặc chi phí tài chính trong năm tài chính</t>
    </r>
  </si>
  <si>
    <t>Sản xuất công nghiệp</t>
  </si>
  <si>
    <t>CHANG CHIA HSING</t>
  </si>
  <si>
    <r>
      <t xml:space="preserve"> - Nguyên tắc ghi nhận TSCĐ hữu hình : </t>
    </r>
    <r>
      <rPr>
        <i/>
        <sz val="12"/>
        <rFont val="Times New Roman"/>
        <family val="1"/>
      </rPr>
      <t xml:space="preserve">Tài sản cố định hữu hình được ghi nhận theo giá gốc . Trong quá trình sử dụng , tài sản cố định được ghi nhận theo </t>
    </r>
    <r>
      <rPr>
        <i/>
        <sz val="12"/>
        <color indexed="8"/>
        <rFont val="Times New Roman"/>
        <family val="1"/>
      </rPr>
      <t xml:space="preserve">nguyên giá , hao mòn lũy kế và giá trị còn lại . </t>
    </r>
  </si>
  <si>
    <r>
      <t xml:space="preserve"> - Nguyên tắc ghi nhận lợi nhuận chưa phân phối: </t>
    </r>
    <r>
      <rPr>
        <i/>
        <sz val="12"/>
        <color indexed="8"/>
        <rFont val="Times New Roman"/>
        <family val="1"/>
      </rPr>
      <t xml:space="preserve">Lợi nhuận sau thuế chưa phân phối phản ánh trên Bảng cân đối kế toán là số lãi từ hoạt động của DN sau khi trừ (-) chi phí thuế TNDN hiện hành .(hiện nay thuế TNDN được giãm 50 %) </t>
    </r>
  </si>
  <si>
    <r>
      <t xml:space="preserve">    - Nguyên tắc và phương pháp ghi nhận chi phí thuế thu nhập doanh nghiệp hiện hành : </t>
    </r>
    <r>
      <rPr>
        <i/>
        <sz val="12"/>
        <color indexed="8"/>
        <rFont val="Times New Roman"/>
        <family val="1"/>
      </rPr>
      <t>Được xác định trên thu nhập chịu thuế trong năm và thuế suất thuế thu nhập doanh nghiệp (15%*0.5)</t>
    </r>
  </si>
  <si>
    <t xml:space="preserve">     + Xây dựng công trình hoặc hạng mục công trình ( xây dựng các công trình dân dụng và công nghiệp )</t>
  </si>
  <si>
    <r>
      <t xml:space="preserve"> - </t>
    </r>
    <r>
      <rPr>
        <sz val="12"/>
        <color indexed="8"/>
        <rFont val="Times New Roman"/>
        <family val="1"/>
      </rPr>
      <t>Nguyên tắc vốn hoá các khoản chi phí đi vay</t>
    </r>
    <r>
      <rPr>
        <i/>
        <sz val="12"/>
        <color indexed="8"/>
        <rFont val="Times New Roman"/>
        <family val="1"/>
      </rPr>
      <t>:  Chi phí vay  liên quan trực tiếp đối với hoạt động xây dựng hoặc tăng tài sản cố định đủ tiêu chuẩn sẽ được vốn hóa trong khoảng thời gian mà các tài sản này được hoàn thành và chuẩn bị đưa vào sử dụng . Chi phí vay khác được ghi nhận trong báo cáo kết quả kinh doanh khi phát sinh .</t>
    </r>
  </si>
  <si>
    <t xml:space="preserve">   - Chứng khoán đầu tư ngắn hạn</t>
  </si>
  <si>
    <t xml:space="preserve">   - Dự phòng giãm giá đầu tư ngắn hạn</t>
  </si>
  <si>
    <t xml:space="preserve">   - Phải thu về cổ phần hóa</t>
  </si>
  <si>
    <t xml:space="preserve">   - Phải thu về cổ tức và lợi nhuận được chia</t>
  </si>
  <si>
    <t xml:space="preserve">   - Phải thu người lao động</t>
  </si>
  <si>
    <t xml:space="preserve">   - Phải thu khác</t>
  </si>
  <si>
    <t>Quý I năm 2008</t>
  </si>
  <si>
    <t>Ngày  31  tháng  03  năm 2008</t>
  </si>
  <si>
    <t>Phần mềm máy vi tính</t>
  </si>
  <si>
    <t>* Giá trị ghi sổ của hàng tồn kho dùng để thế chấp cho các khoản nợ:……....</t>
  </si>
  <si>
    <t xml:space="preserve">* Các trường hợp hoặc sự kiện dẫn đến phải trích thêm hoặc hoàn nhập dự phòng giảm giá hàng tồn kho trong kỳ: </t>
  </si>
  <si>
    <t xml:space="preserve">  - Phải thu dài hạn khác</t>
  </si>
  <si>
    <t xml:space="preserve">  - Dự phòng phải thu dài hạn khó đòi</t>
  </si>
  <si>
    <t xml:space="preserve">  - Giá trị thuần của các khoản phải thu dài hạn</t>
  </si>
  <si>
    <t xml:space="preserve">   - Đầu tư XDCB hoàn thành</t>
  </si>
  <si>
    <t xml:space="preserve">   - Tăng khác</t>
  </si>
  <si>
    <t>2-Tăng trong kỳ</t>
  </si>
  <si>
    <t>3-Giảm trong kỳ</t>
  </si>
  <si>
    <t xml:space="preserve">   - Chuyển sang BĐS đầu tư</t>
  </si>
  <si>
    <t xml:space="preserve">   - Thanh lý, nhượng bán</t>
  </si>
  <si>
    <t xml:space="preserve">   - Giảm khác </t>
  </si>
  <si>
    <t xml:space="preserve">   - Khấu hao trong kỳ</t>
  </si>
  <si>
    <t xml:space="preserve">   - Chuyển sang bất động sản đầu tư</t>
  </si>
  <si>
    <t xml:space="preserve">   - Giảm khác</t>
  </si>
  <si>
    <t xml:space="preserve">   - Tại ngày đầu năm</t>
  </si>
  <si>
    <t xml:space="preserve">   - Tại ngày cuối kỳ</t>
  </si>
  <si>
    <t xml:space="preserve">   - Chi phí XDCB dở dang</t>
  </si>
  <si>
    <t xml:space="preserve">   - Chi phí sửa chữa lớn dở dang</t>
  </si>
  <si>
    <t xml:space="preserve">    - Tăng khác</t>
  </si>
  <si>
    <t xml:space="preserve">    - Thanh lý, nhượng bán</t>
  </si>
  <si>
    <t xml:space="preserve">    - LK khấu hao trong kỳ</t>
  </si>
  <si>
    <t xml:space="preserve">    - LK tăng khác (điều chỉnh)</t>
  </si>
  <si>
    <t xml:space="preserve">    - LK giảm khác (điều chỉnh)</t>
  </si>
  <si>
    <t xml:space="preserve">    - Tại ngày đầu kỳ</t>
  </si>
  <si>
    <t xml:space="preserve">    - Tại ngày cuối ky</t>
  </si>
  <si>
    <t xml:space="preserve">    - Đầu tư cổ phiếu :</t>
  </si>
  <si>
    <t xml:space="preserve">    - Đầu tư trái phiếu :</t>
  </si>
  <si>
    <t xml:space="preserve">    - Đầu tư tín phiếu, kỳ phiếu :</t>
  </si>
  <si>
    <t xml:space="preserve">    - Cho vay dài hạn :</t>
  </si>
  <si>
    <t>31/03/2008</t>
  </si>
  <si>
    <t>Ngaøy 31 thaùng 03 naêm 2008</t>
  </si>
  <si>
    <t xml:space="preserve"> QUÝ I NĂM 2008</t>
  </si>
  <si>
    <t>Quý I</t>
  </si>
  <si>
    <t>Ngaøy  31  thaùng  3  naêm 2008</t>
  </si>
  <si>
    <t xml:space="preserve"> QUYÙ I NAÊM 2008</t>
  </si>
  <si>
    <t>QUYÙ I - 2008</t>
  </si>
  <si>
    <t>QUYÙ I - 2007</t>
  </si>
  <si>
    <t>Ngaøy  31  thaùng  03  naêm 2008</t>
  </si>
  <si>
    <t xml:space="preserve">    - Đầu tư dài hạn khác :</t>
  </si>
  <si>
    <t xml:space="preserve">    - CP cho giai đoạn triển khai không đủ tiêu chuẩn  ghi nhận là TSCĐ vô hình</t>
  </si>
  <si>
    <t xml:space="preserve">    - Công cụ dụng cụ chưa phân bổ </t>
  </si>
  <si>
    <t xml:space="preserve">    - Vay ngắn hạn</t>
  </si>
  <si>
    <t xml:space="preserve">    - Nợ dài hạn đến hạn trả</t>
  </si>
  <si>
    <t xml:space="preserve">   - Thuế GTGT</t>
  </si>
  <si>
    <t xml:space="preserve">   - Thuế Tiêu thụ đặc biệt</t>
  </si>
  <si>
    <t xml:space="preserve">   - Thuế xuất, nhập khẩu</t>
  </si>
  <si>
    <t xml:space="preserve">   - Thuế TNDN</t>
  </si>
  <si>
    <t xml:space="preserve">   - Thuế thu nhập cá nhân</t>
  </si>
  <si>
    <t xml:space="preserve">   - Thuế tài nguyên</t>
  </si>
  <si>
    <t xml:space="preserve">   - Thuế nhà đất, tiền thuê đất</t>
  </si>
  <si>
    <t xml:space="preserve">   - Các loại thuế khác</t>
  </si>
  <si>
    <t xml:space="preserve">   - Các khoản phí, lệ phí, các khoản khác</t>
  </si>
  <si>
    <t xml:space="preserve">    - Hàng mua đang đi trên đường</t>
  </si>
  <si>
    <t xml:space="preserve">    - Nguyên liệu, vật liệu </t>
  </si>
  <si>
    <t xml:space="preserve">    - Công cụ, dụng cụ </t>
  </si>
  <si>
    <t xml:space="preserve">    - Chi phí SX, KD dở dang</t>
  </si>
  <si>
    <t xml:space="preserve">    - Thành phẩm </t>
  </si>
  <si>
    <t xml:space="preserve">    - Hàng hoá</t>
  </si>
  <si>
    <t xml:space="preserve">   - Thuế GTGT còn được khấu trừ</t>
  </si>
  <si>
    <t xml:space="preserve">   - Các khoản thuế nộp thừa cho Nhà nước:</t>
  </si>
  <si>
    <r>
      <t xml:space="preserve">    - Doanh thu bán hàng: </t>
    </r>
    <r>
      <rPr>
        <i/>
        <sz val="12"/>
        <color indexed="8"/>
        <rFont val="Times New Roman"/>
        <family val="1"/>
      </rPr>
      <t>Tuân thủ các điều kiện của chuẩn mực số 14. Các khoản khách hàng ứng trước không ghi nhận doanh thu trong kỳ.</t>
    </r>
  </si>
  <si>
    <t xml:space="preserve">    - Doanh thu cung cấp dịch vụ: </t>
  </si>
  <si>
    <r>
      <t xml:space="preserve">    - Doanh thu hoạt động tài chính: </t>
    </r>
    <r>
      <rPr>
        <i/>
        <sz val="12"/>
        <color indexed="8"/>
        <rFont val="Times New Roman"/>
        <family val="1"/>
      </rPr>
      <t xml:space="preserve">Tuân thủ các điều kiện của chuẩn mực số 14. </t>
    </r>
  </si>
  <si>
    <t xml:space="preserve">    - Vốn góp của Nhà nước</t>
  </si>
  <si>
    <t xml:space="preserve">    - Vốn góp của các đối tượng khác</t>
  </si>
  <si>
    <t xml:space="preserve">    - Thặng dư vốn cổ phần </t>
  </si>
  <si>
    <t xml:space="preserve">    - Cổ phiếu quỹ</t>
  </si>
  <si>
    <t xml:space="preserve">   - Tăng vốn trong năm nay</t>
  </si>
  <si>
    <t xml:space="preserve">   - Lãi trong năm nay</t>
  </si>
  <si>
    <t xml:space="preserve">   - Giãm vốn trong năm nay</t>
  </si>
  <si>
    <t xml:space="preserve">   - Lỗ trong năm nay</t>
  </si>
  <si>
    <t xml:space="preserve">   - Giãm khác</t>
  </si>
  <si>
    <t xml:space="preserve">   - Tăng vốn trong năm trước</t>
  </si>
  <si>
    <t xml:space="preserve">   - Lãi trong năm trước</t>
  </si>
  <si>
    <t xml:space="preserve">   - Giãm vốn trong năm trước</t>
  </si>
  <si>
    <t xml:space="preserve">   - Lỗ trong năm trước</t>
  </si>
  <si>
    <t xml:space="preserve">   - Thuế Thu nhập phải trả</t>
  </si>
  <si>
    <t xml:space="preserve">   - Thuế Thu nhập hoãn lại</t>
  </si>
  <si>
    <t xml:space="preserve">    - Quỹ đầu tư phát triển</t>
  </si>
  <si>
    <t xml:space="preserve">    - Quỹ dự phòng tài chính</t>
  </si>
  <si>
    <t xml:space="preserve">    - Quỹ khác thuộc vốn chủ sở hữu</t>
  </si>
  <si>
    <t xml:space="preserve">   - Doanh thu bán hàng</t>
  </si>
  <si>
    <t xml:space="preserve">   - Doanh thu cung cấp dịch vụ</t>
  </si>
  <si>
    <t xml:space="preserve">   - Chiết khấu thương mại</t>
  </si>
  <si>
    <t xml:space="preserve">   - Giãm giá hàng bán</t>
  </si>
  <si>
    <t xml:space="preserve">   - Hàng bán bị trả lại</t>
  </si>
  <si>
    <t xml:space="preserve">   - Thuế GTGT phải nộp ( phương pháp trực tiếp )</t>
  </si>
  <si>
    <t xml:space="preserve">   - Thuế tiêu thụ đặc biệt</t>
  </si>
  <si>
    <t xml:space="preserve">   - Thuế xuất khẩu</t>
  </si>
  <si>
    <t xml:space="preserve">   - Doanh thu thuần bán hàng</t>
  </si>
  <si>
    <t xml:space="preserve">   - Doanh thu thuần cung cấp dịch vụ</t>
  </si>
  <si>
    <t xml:space="preserve">   - Giá vốn của hàng đã bán</t>
  </si>
  <si>
    <t xml:space="preserve">   - Giá vốn của dịch vụ đã cung cấp</t>
  </si>
  <si>
    <t xml:space="preserve">   - Giá trị còn lại, chi  phí nhượng bán, thanh lý của bất động sản đầu tư</t>
  </si>
  <si>
    <t xml:space="preserve">   - Chi phí kinh doanh bất động sản đầu tư</t>
  </si>
  <si>
    <t xml:space="preserve">   - Lãi tiền gửi, tiền cho vay</t>
  </si>
  <si>
    <t xml:space="preserve">   - Lãi đầu tư trái phiếu, kỳ phiếu</t>
  </si>
  <si>
    <t xml:space="preserve">   - Cổ tức lợi nhuận được chia</t>
  </si>
  <si>
    <t xml:space="preserve">   - Lãi bán ngoại tệ</t>
  </si>
  <si>
    <t xml:space="preserve">   - Lãi bán hàng trả chậm</t>
  </si>
  <si>
    <t xml:space="preserve">   - Doanh thu hoạt động tài chính khác</t>
  </si>
  <si>
    <t xml:space="preserve">   - Lãi tiền vay</t>
  </si>
  <si>
    <t xml:space="preserve">   - Chênh lệch tỷ giá đã thực hiện</t>
  </si>
  <si>
    <t xml:space="preserve">   - Chi phí tài chính khác</t>
  </si>
  <si>
    <t xml:space="preserve">   - Nguyên nhiên vật liệu</t>
  </si>
  <si>
    <t xml:space="preserve">   - Chi phí nhân công (lương +BH)</t>
  </si>
  <si>
    <t xml:space="preserve">   - Chi phí khấu hao tài sản cố định</t>
  </si>
  <si>
    <t xml:space="preserve">   - Chi phí dịch vụ mua ngoài</t>
  </si>
  <si>
    <t xml:space="preserve">   - Chi phí sửa chữa lớn TSCĐ</t>
  </si>
  <si>
    <t xml:space="preserve">   - Chi phí khác bằng tiền</t>
  </si>
  <si>
    <t xml:space="preserve">   a- Mua tài sản bằng cách nhận các khoản nợ liên quan trực tiếp hoặc thông qua nghiệp vụ cho thuê tài chính</t>
  </si>
  <si>
    <t xml:space="preserve">   b- Mua và thanh lý công ty con</t>
  </si>
  <si>
    <t xml:space="preserve">   c- Trình bày giá trị và lý do của các khoản tiền và tương đương tiền lớn do DN nắm giữ nhưng không sử dụng do có hạn chế của pháp luật hoặc các rang buộc khác mà DN phải thực hiện</t>
  </si>
  <si>
    <t xml:space="preserve">   1- Những khoản nợ tiềm tàng, khoản cam kết và những thông tin tài chính khác:</t>
  </si>
  <si>
    <t xml:space="preserve">   2- Những sự kiện phát sinh sau ngày kết thúc kỳ kế toán năm:</t>
  </si>
  <si>
    <t xml:space="preserve">   3- Thông tin về các bên liên quan</t>
  </si>
  <si>
    <t xml:space="preserve">   4- Trình bày tài sản, doanh thu, kết quả kinh doanh theo bộ phận:</t>
  </si>
  <si>
    <t xml:space="preserve">   5- Thông tin so sánh (Những thay đổi về thông tin trong báo cáo tài chính của các niên độ kế toán trước)</t>
  </si>
  <si>
    <t xml:space="preserve">   6- Thông tin về hoạt động liên tục</t>
  </si>
  <si>
    <t xml:space="preserve">   7- Những thông tin khác.</t>
  </si>
  <si>
    <t xml:space="preserve">    - Nguyên tắc ghi nhận hàng tồn kho:</t>
  </si>
  <si>
    <r>
      <t xml:space="preserve">    - Phương pháp xác định giá trị hàng tồn kho cuối kỳ:</t>
    </r>
    <r>
      <rPr>
        <i/>
        <sz val="12"/>
        <color indexed="8"/>
        <rFont val="Times New Roman"/>
        <family val="1"/>
      </rPr>
      <t xml:space="preserve"> Bình quân gia quyền</t>
    </r>
  </si>
  <si>
    <r>
      <t xml:space="preserve">    - Phương pháp hạch toán hàng tồn kho (kê khai thường xuyên hay kiểm kê định kỳ): </t>
    </r>
    <r>
      <rPr>
        <i/>
        <sz val="12"/>
        <color indexed="8"/>
        <rFont val="Times New Roman"/>
        <family val="1"/>
      </rPr>
      <t>Kê khai thường xuyên</t>
    </r>
  </si>
  <si>
    <t xml:space="preserve">    - Lập dự phòng giảm giá hàng tồn kho:</t>
  </si>
  <si>
    <t xml:space="preserve">   1- Kỳ kế toán năm :</t>
  </si>
  <si>
    <t xml:space="preserve">   2- Đơn vị tiền tệ sử dụng trong kế toán :</t>
  </si>
  <si>
    <r>
      <t xml:space="preserve">   1- Chế độ kế toán áp dụng: </t>
    </r>
    <r>
      <rPr>
        <i/>
        <sz val="12"/>
        <rFont val="Times New Roman"/>
        <family val="1"/>
      </rPr>
      <t>Chế độ kế toán doanh nghiệp Việt Nam ban hành theo Quyết định số 15/2006-QĐ/BTC ngày 20/03/2006 , các chuẩn mực kế toán Việt Nam do Bộ Tài Chính ban hành và các văn bản sửa đổi ,bổ sung, hướng dẫn thực hiện kèm theo .</t>
    </r>
  </si>
  <si>
    <r>
      <t xml:space="preserve">   2- Tuyên bố về việc tuân thủ Chuẩn mực kế toán và chế độ kế toán: </t>
    </r>
    <r>
      <rPr>
        <i/>
        <sz val="12"/>
        <rFont val="Times New Roman"/>
        <family val="1"/>
      </rPr>
      <t xml:space="preserve"> Báo cáo tài chính này được lập và trình bày phù hợp với các Chuẩn mực và Chế độ kế toán Việt Nam.</t>
    </r>
  </si>
  <si>
    <t xml:space="preserve">   3- Hình thức kế toán áp dụng:</t>
  </si>
  <si>
    <r>
      <t xml:space="preserve">   1- Nguyên tắc xác định các khoản tiền: tiền mặt, tiền gửi ngân hàng, tiền đang chuyển gồm: </t>
    </r>
    <r>
      <rPr>
        <i/>
        <sz val="12"/>
        <rFont val="Times New Roman"/>
        <family val="1"/>
      </rPr>
      <t xml:space="preserve"> Theo nguyên tắc giá gốc</t>
    </r>
  </si>
  <si>
    <t xml:space="preserve">   2- Nguyên tắc ghi nhận hàng tồn kho</t>
  </si>
  <si>
    <t xml:space="preserve">   1- Hình thức sở hữu vốn:</t>
  </si>
  <si>
    <t xml:space="preserve">   2- Lĩnh vực kinh doanh:</t>
  </si>
  <si>
    <t xml:space="preserve">   3- Ngành nghề kinh doanh:</t>
  </si>
  <si>
    <t>Số dư đầu năm nay</t>
  </si>
  <si>
    <t>Số dư cuối kỳ này</t>
  </si>
  <si>
    <r>
      <t xml:space="preserve"> - Nguyên tắc xác định các khoản tương đương tiền: </t>
    </r>
    <r>
      <rPr>
        <i/>
        <sz val="12"/>
        <rFont val="Times New Roman"/>
        <family val="1"/>
      </rPr>
      <t>Là các khoản đầu tư có khả năng chuyển đổi thành các khoản tiền xác định và ít rủi ro liên quan đến việc biến động giá trị chuyển đổi của các khoản này.</t>
    </r>
  </si>
  <si>
    <t xml:space="preserve">      - Tieàn chi cho caùc khoaûn khaùc ôû hoaït ñoäng kinh doanh</t>
  </si>
  <si>
    <t xml:space="preserve">      - Tieàn vay ngaén haïn , daøi haïn nhaän ñöôïc </t>
  </si>
  <si>
    <t>BAÙO CAÙO LÖU CHUYEÅN TIEÀN TEÄ</t>
  </si>
  <si>
    <t xml:space="preserve"> NAÊM 2006</t>
  </si>
  <si>
    <t xml:space="preserve"> ( THEO PHÖÔNG PHAÙP GIAÙN TIEÁP )</t>
  </si>
  <si>
    <t>Ñôn vò tính : VND</t>
  </si>
  <si>
    <t>CHÆ TIEÂU</t>
  </si>
  <si>
    <t>MAÕ SOÁ</t>
  </si>
  <si>
    <t>THUYEÁT MINH</t>
  </si>
  <si>
    <t xml:space="preserve"> NAÊM 2005</t>
  </si>
  <si>
    <t xml:space="preserve">  I  -   Löu chuyeån tieàn teä töø hoaït ñoäng saûn xuaát kinh doanh</t>
  </si>
  <si>
    <t>1.   Lôïi nhuaän tröôùc thueá</t>
  </si>
  <si>
    <t>01</t>
  </si>
  <si>
    <t>2.  Ñieàu chænh cho caùc khoaûn :</t>
  </si>
  <si>
    <t xml:space="preserve">      - Khaáu hao taøi saûn coá ñònh</t>
  </si>
  <si>
    <t>02</t>
  </si>
  <si>
    <t xml:space="preserve">      - Caùc khoaûn döï phoøng </t>
  </si>
  <si>
    <t>03</t>
  </si>
  <si>
    <t xml:space="preserve">      - Laõi loã cheânh leäch tyû giaù hoái ñoaùi chöa thöïc hieän </t>
  </si>
  <si>
    <t>04</t>
  </si>
  <si>
    <t xml:space="preserve">      - Laõi loã töø hoaït ñoäng ñaàu tö </t>
  </si>
  <si>
    <t>05</t>
  </si>
  <si>
    <t xml:space="preserve">      - Chi phí laõi vay</t>
  </si>
  <si>
    <t>06</t>
  </si>
  <si>
    <r>
      <t xml:space="preserve"> </t>
    </r>
    <r>
      <rPr>
        <b/>
        <sz val="9"/>
        <color indexed="8"/>
        <rFont val="VNI-Times"/>
        <family val="0"/>
      </rPr>
      <t>Lôïi nhuaän kinh doanh tröôùc nhöõng thay ñoåi voán löu ñoäng</t>
    </r>
  </si>
  <si>
    <t>08</t>
  </si>
  <si>
    <t xml:space="preserve">      - Taêng, giaûm caùc khoaûn phaûi thu</t>
  </si>
  <si>
    <t>09</t>
  </si>
  <si>
    <t xml:space="preserve">      - Taêng, giaûm haøng toàn kho</t>
  </si>
  <si>
    <t xml:space="preserve">      - Taêng, giaûm caùc khoaûn phaûi traû ( Khoâng keå laõi vay phaûi traû vaø thueá TN phaûi noäp )</t>
  </si>
  <si>
    <t xml:space="preserve">     - Taêng giaûm chi phí traû tröôùc </t>
  </si>
  <si>
    <t xml:space="preserve">      - Tieàn laõi vay ñaõ traû </t>
  </si>
  <si>
    <t xml:space="preserve">      - Tieàn thu töø caùc khoaûn khaùc ôû hoaït ñoäng kinh doanh</t>
  </si>
  <si>
    <t>14</t>
  </si>
  <si>
    <t xml:space="preserve">      - Tieàn chi cho  caùc khoaûn khaùc ôû hoaït ñoäng kinh doanh</t>
  </si>
  <si>
    <t xml:space="preserve">      - Thueá thu nhaäp doanh nghieäp ñaõ noäp </t>
  </si>
  <si>
    <t>Löu chuyeån tieàn thuaàn töø hoaït ñoäng saûn xuaát kinh doanh</t>
  </si>
  <si>
    <t xml:space="preserve">  II/   Löu chuyeån tieàn töø hoaït ñoäng ñaàu tö</t>
  </si>
  <si>
    <t xml:space="preserve">      - Tieàn chi ñeå mua saém , xaây döïng TSCÑ vaø caùc taøi saûn daøi haïn khaùc </t>
  </si>
  <si>
    <t xml:space="preserve">      - Tieàn thu töø thanh lyù ,  nhöôïng baùn TSCÑ vaø caùc taøi saûn daøi haïn khaùc </t>
  </si>
  <si>
    <t xml:space="preserve">      - Tieàn chi cho vay , mua caùc coâng cuï nôï cuûa ñôn vò khaùc </t>
  </si>
  <si>
    <t xml:space="preserve">      - Tieàn thu hoài cho vay , mua caùc coâng cuï nôï cuûa ñôn vò khaùc </t>
  </si>
  <si>
    <t xml:space="preserve">      - Tieàn chi ñaàu tö goùp voán vaøo caùc ñôn vò khaùc </t>
  </si>
  <si>
    <t xml:space="preserve">      - Tieàn thu hoài ñaàu tö goùp voán vaøo caùc ñôn vò khaùc </t>
  </si>
  <si>
    <t xml:space="preserve">      - Tieàn thu töø laõi cho vay , coå töùc vaø lôïi nhuaän ñöôïc chia </t>
  </si>
  <si>
    <t>Löu chuyeån tieàn thuaàn töø hoaït ñoäng ñaàu tö</t>
  </si>
  <si>
    <t xml:space="preserve">  III/   Löu chuyeån tieàn töø hoaït ñoäng taøi chính</t>
  </si>
  <si>
    <t xml:space="preserve">      - Tieàn thu töø phaùt haønh coå phieáu , nhaän voán goùp cuûa chuû ñaàu tö </t>
  </si>
  <si>
    <t xml:space="preserve">      - Tieàn chi traû voán goùp cho caùc chuû sôû höõu , mua laïi coå phieáu cuûa doanh nghieäp ñaõ phaùt haønh </t>
  </si>
  <si>
    <t xml:space="preserve">      - Tieàn vay ngaén haïn daøi haïn nhaän ñöôïc </t>
  </si>
  <si>
    <t xml:space="preserve">      - Tieàn chi traû nôï goác vay </t>
  </si>
  <si>
    <t xml:space="preserve">      - Tieàn chi traû nôï thueâ taøi chính </t>
  </si>
  <si>
    <t xml:space="preserve">      - Coå töùc , lôïi nhuaän ñaõ traû cho chuû sôû höõu </t>
  </si>
  <si>
    <t>Löu chuyeån tieàn thuaàn töø hoaït ñoäng taøi chính</t>
  </si>
  <si>
    <t xml:space="preserve">  IV/   Löu chuyeån tieàn thuaàn trong kyø</t>
  </si>
  <si>
    <t xml:space="preserve">   V/   Tieàn toàn ñaàu kyø</t>
  </si>
  <si>
    <t xml:space="preserve">     Aûnh huôûng cuûa thay ñoåi tyû giaù hoái ñoaùi quy ñoåi ngoaïi teä</t>
  </si>
  <si>
    <t xml:space="preserve">  VI/   Tieàn toàn cuoái kyø</t>
  </si>
  <si>
    <t>V.31</t>
  </si>
  <si>
    <t>Ngaøy  31  thaùng  12  naêm 2006</t>
  </si>
  <si>
    <t xml:space="preserve">                 NGÖÔØI LAÄP                        KEÁ TOAÙN TRÖÔÛNG</t>
  </si>
  <si>
    <t xml:space="preserve">     TOÅNG  GIAÙM ÑOÁC</t>
  </si>
  <si>
    <t>大同奈陶瓷工業股份有限公司:全公司</t>
  </si>
  <si>
    <t>現金流量表</t>
  </si>
  <si>
    <t>2006年</t>
  </si>
  <si>
    <t>單位: VND</t>
  </si>
  <si>
    <t>摘要</t>
  </si>
  <si>
    <t>編號</t>
  </si>
  <si>
    <t>說明</t>
  </si>
  <si>
    <t>2005年</t>
  </si>
  <si>
    <t>I. 現金流量從經營活動</t>
  </si>
  <si>
    <t>1. 稅前利潤</t>
  </si>
  <si>
    <t>2.調整各項</t>
  </si>
  <si>
    <t>- 固定資產折舊</t>
  </si>
  <si>
    <t>- 備抵費用</t>
  </si>
  <si>
    <t>- 調整兌換外幣損益</t>
  </si>
  <si>
    <t>- 投資活動之損益</t>
  </si>
  <si>
    <t>- 銀行借款利息</t>
  </si>
  <si>
    <t>3.營業收入流動資產變動</t>
  </si>
  <si>
    <t>- 應收帳款增減</t>
  </si>
  <si>
    <t>- 存貨增減</t>
  </si>
  <si>
    <t>- 應付帳款增減</t>
  </si>
  <si>
    <t>- 預付費用增減</t>
  </si>
  <si>
    <t>- 已納利息支出</t>
  </si>
  <si>
    <t>- 經營活動之其他收入</t>
  </si>
  <si>
    <t>- 經營活動之其他支出</t>
  </si>
  <si>
    <t>- 已納營業收入稅</t>
  </si>
  <si>
    <t>營業活動之淨現金流量</t>
  </si>
  <si>
    <t>II. 投資活動之現金流量</t>
  </si>
  <si>
    <t>1. 購建固定資產和其他長期資產支出</t>
  </si>
  <si>
    <t>2. 處分,轉讓 固定資產和其他長期資產收入</t>
  </si>
  <si>
    <t>3. 貸款支出</t>
  </si>
  <si>
    <t>4. 收回貸款</t>
  </si>
  <si>
    <t>5. 投入聯營支出</t>
  </si>
  <si>
    <t>6. 收回投入聯營</t>
  </si>
  <si>
    <t>7. 投入聯營利潤收入</t>
  </si>
  <si>
    <t xml:space="preserve"> 投資活動之淨現金流量</t>
  </si>
  <si>
    <t>III.營業外活動之現金流量</t>
  </si>
  <si>
    <t>1. 股東投資收入</t>
  </si>
  <si>
    <t>2. 收回已發生股票</t>
  </si>
  <si>
    <t>3. 短期借款</t>
  </si>
  <si>
    <t>4. 還借款金額</t>
  </si>
  <si>
    <t>5.營業外租金支出</t>
  </si>
  <si>
    <t>6. 利益已分配給股東</t>
  </si>
  <si>
    <t>營業外活動之淨現金流量</t>
  </si>
  <si>
    <t>本期淨現金流量</t>
  </si>
  <si>
    <t>前期餘額</t>
  </si>
  <si>
    <t>兌換外幣損益影響</t>
  </si>
  <si>
    <t>期末餘額</t>
  </si>
  <si>
    <t>2006 年 12 月 31 日製表</t>
  </si>
  <si>
    <t xml:space="preserve">製表人                                                              會計長   </t>
  </si>
  <si>
    <t>經理</t>
  </si>
  <si>
    <t>COÂNG TY COÅ PHAÀN COÂNG NGHIEÄP GOÁM SÖÙ TAICERA  : TOAØN COÂNG TY</t>
  </si>
  <si>
    <t xml:space="preserve">   Ñôn vò tính  : VND</t>
  </si>
  <si>
    <t xml:space="preserve">  1. Doanh thu baùn haøng vaø cung caáp dòch vuï </t>
  </si>
  <si>
    <t>VI.25</t>
  </si>
  <si>
    <t xml:space="preserve">  2. Caùc khoaûn giaûm tröø </t>
  </si>
  <si>
    <t xml:space="preserve">  3. Doanh thu thuaàn veà baùn haøng vaø cung caáp dòch vuï </t>
  </si>
  <si>
    <t xml:space="preserve">  4. Giaù voán haøng baùn </t>
  </si>
  <si>
    <t>V.27</t>
  </si>
  <si>
    <t xml:space="preserve">  5. Lôïi nhuaän goäp veà baùn haøng vaø cung caáp dòch vuï </t>
  </si>
  <si>
    <t xml:space="preserve">  6. Doanh thu hoaït ñoäng taøi chính </t>
  </si>
  <si>
    <t>V.26</t>
  </si>
  <si>
    <t xml:space="preserve">  7. Chi phí hoaït ñoäng taøi chính </t>
  </si>
  <si>
    <t>V.28</t>
  </si>
  <si>
    <t xml:space="preserve">               Trong ñoù laõi vay phaûi traû</t>
  </si>
  <si>
    <t xml:space="preserve">  8. Chi phí baùn haøng</t>
  </si>
  <si>
    <t xml:space="preserve">  9. Chi phí quaûn lyù doanh nghieäp</t>
  </si>
  <si>
    <t xml:space="preserve">  10. Lôïi nhuaän thuaàn töø hoaït ñoäng kinh doanh</t>
  </si>
  <si>
    <t xml:space="preserve">  11. Thu nhaäp khaùc</t>
  </si>
  <si>
    <t xml:space="preserve">  12. Chi phí khaùc </t>
  </si>
  <si>
    <t xml:space="preserve">  13. Lôïi nhuaän khaùc </t>
  </si>
  <si>
    <t xml:space="preserve">  14. Toång lôïi nhuaän keá toaùn tröôùc thueá </t>
  </si>
  <si>
    <t xml:space="preserve">  15. Chi phí thueá thu nhaäp doanh nghieäp hieän haønh </t>
  </si>
  <si>
    <t>VI.30</t>
  </si>
  <si>
    <t xml:space="preserve">  16. Chi phí thueá thu nhaäp hoõan laïi</t>
  </si>
  <si>
    <t xml:space="preserve">  17. Lôïi nhuaän sau thueá thu nhaäp doanh nghieäp</t>
  </si>
  <si>
    <t xml:space="preserve">  18. Laõi cô baûn treân coå phieáu</t>
  </si>
  <si>
    <t xml:space="preserve"> KEÁ TOAÙN TRÖÔÛNG</t>
  </si>
  <si>
    <t>CÔNG TY CỔ PHẦN CÔNG NGHIỆP GỐM SỨ TAICERA</t>
  </si>
  <si>
    <t xml:space="preserve">BẢNG CAÂN ÑOÁI KEÁ TOAÙN TOAØN COÂNG TY </t>
  </si>
  <si>
    <t>Ñôn vò tính : VND</t>
  </si>
  <si>
    <t>TAØI SAÛN</t>
  </si>
  <si>
    <t>MS</t>
  </si>
  <si>
    <t>THUYEÁT  MINH</t>
  </si>
  <si>
    <t>SOÁ CUOÁI KYØ</t>
  </si>
  <si>
    <t>SOÁ ÑAÀU KYØ</t>
  </si>
  <si>
    <t xml:space="preserve">A-TAØI SAÛN NGAÉN HAÏN </t>
  </si>
  <si>
    <t xml:space="preserve"> I- Tieàn vaø caùc khoaûn töông ñöông tieàn </t>
  </si>
  <si>
    <t xml:space="preserve">   1. Tieàn ( TK 111,112,113)</t>
  </si>
  <si>
    <t>V.01</t>
  </si>
  <si>
    <t xml:space="preserve">   2. Caùc khoaûn töông ñöông tieàn ( TK 121 )</t>
  </si>
  <si>
    <t xml:space="preserve"> II- Caùc khoaûn ñaàu tö taøi chính ngaén haïn </t>
  </si>
  <si>
    <t>V.02</t>
  </si>
  <si>
    <t xml:space="preserve">   1. Ñaàu tö ngaén haïn  ( TK 121,128 )</t>
  </si>
  <si>
    <t xml:space="preserve">   2.  Döï phoøng giaûm giaù chöùng khoaùn  ñaàu tö ngaén haïn  (*)</t>
  </si>
  <si>
    <t xml:space="preserve"> III- Caùc khoaûn phaûi thu</t>
  </si>
  <si>
    <t xml:space="preserve">   1. Phaûi thu cuûa khaùch haøng ( TK 131 )</t>
  </si>
  <si>
    <t xml:space="preserve">   2. Traû tröôùc cho ngöôøi baùn ( TK 331 )</t>
  </si>
  <si>
    <t xml:space="preserve">   3. Phaûi thu noäi boä ngaén haïn ( TK 1368 )</t>
  </si>
  <si>
    <t xml:space="preserve">       - Nhaø maùy</t>
  </si>
  <si>
    <t xml:space="preserve">       - Chi nhaùnh Haø noäi </t>
  </si>
  <si>
    <t xml:space="preserve">       - Chi nhaùnh TP. Hoà Chí Minh</t>
  </si>
  <si>
    <t xml:space="preserve">       - Chi nhaùnh Ñaø naüng </t>
  </si>
  <si>
    <t xml:space="preserve">       - Chi nhaùnh Caàn thô</t>
  </si>
  <si>
    <t xml:space="preserve">       - Chi nhaùnh Nha trang</t>
  </si>
  <si>
    <t xml:space="preserve">       - Chi nhaùnh Haûi phoøng</t>
  </si>
  <si>
    <t xml:space="preserve">   4. Phaûi thu theo tieán ñoä keá hoaïch hôïp ñoàng xaây döïng ( TK 337 )</t>
  </si>
  <si>
    <t xml:space="preserve">   5. Caùc khoaûn phaûi thu khaùc ( TK 1385,1388,334,338 )</t>
  </si>
  <si>
    <t>V.03</t>
  </si>
  <si>
    <t xml:space="preserve">   6. Döï phoøng caùc khoaûn phaûi thu khoù ñoøi (*)</t>
  </si>
  <si>
    <t xml:space="preserve"> IV- Haøng toàn kho</t>
  </si>
  <si>
    <t xml:space="preserve">   1. Haøng toàn kho ( TK 151, 152 ,153 ,154 ,155 ,156 ,157 )</t>
  </si>
  <si>
    <t>V.04</t>
  </si>
  <si>
    <t xml:space="preserve">   2. Döï phoøng giaûm giaù haøng toàn kho (*)</t>
  </si>
  <si>
    <t xml:space="preserve"> V- Taøi saûn ngaén haïn khaùc </t>
  </si>
  <si>
    <t xml:space="preserve">   1. Chi phí traû tröôùc ngaén haïn ( TK 142 )</t>
  </si>
  <si>
    <t xml:space="preserve">   2. Thueá GTGT ñöôïc khaáu tröø ( TK 133 )</t>
  </si>
  <si>
    <t xml:space="preserve">   3. Caùc khoaûn thueá phaûi thu ( TK 333 )</t>
  </si>
  <si>
    <t>V.05</t>
  </si>
  <si>
    <t xml:space="preserve">   4. Taøi saûn ngaén haïn khaùc  ( TK 141, 144 )</t>
  </si>
  <si>
    <t xml:space="preserve">   B -TAØI SAÛN DAØI HAÏN </t>
  </si>
  <si>
    <t xml:space="preserve">I- CAÙC KHOAÛN PHAÛI THU DAØI HAÏN </t>
  </si>
  <si>
    <t xml:space="preserve">   1. Phaûi thu daøi haïn cuûa khaùch haøng ( TK 131 )</t>
  </si>
  <si>
    <t xml:space="preserve">   2. Voán kinh doanh ôû ñôn vò tröïc thuoäc ( TK 1361 )</t>
  </si>
  <si>
    <t xml:space="preserve">   3. Phaûi thu noäi boä daøi haïn ( TK 1368 )</t>
  </si>
  <si>
    <t>V.06</t>
  </si>
  <si>
    <t xml:space="preserve">   4. Phaûi thu daøi haïn khaùc ( TK138,331,338 )</t>
  </si>
  <si>
    <t>V.07</t>
  </si>
  <si>
    <t xml:space="preserve">   5. Döï phoøng phaûi thu daøi haïn khoù ñoøi </t>
  </si>
  <si>
    <t xml:space="preserve"> II- Taøi saûn coá ñònh</t>
  </si>
  <si>
    <t xml:space="preserve">   1. TSCÑ höõu hình </t>
  </si>
  <si>
    <t>V.08</t>
  </si>
  <si>
    <t xml:space="preserve">        - Nguyeân giaù ( TK 211 )</t>
  </si>
  <si>
    <t xml:space="preserve">        - Giaù trò hao moøn luõy keá (*)</t>
  </si>
  <si>
    <t xml:space="preserve">   2. TSCÑ  thueâ taøi chính</t>
  </si>
  <si>
    <t>V.09</t>
  </si>
  <si>
    <t xml:space="preserve">        - Nguyeân giaù ( TK 212 )</t>
  </si>
  <si>
    <t xml:space="preserve">   3. TSCÑ  voâ hình </t>
  </si>
  <si>
    <t>V.10</t>
  </si>
  <si>
    <t xml:space="preserve">        - Nguyeân giaù ( TK 213 )</t>
  </si>
  <si>
    <t xml:space="preserve">   4. Chi phí xaây döïng cô baûn dôû dang ( TK 241 )</t>
  </si>
  <si>
    <t>V.11</t>
  </si>
  <si>
    <t xml:space="preserve"> III- BAÁT ÑOÄNG SAÛN ÑAÀU TÖ </t>
  </si>
  <si>
    <t>V.12</t>
  </si>
  <si>
    <t xml:space="preserve">        - Nguyeân giaù ( TK 217 )</t>
  </si>
  <si>
    <t xml:space="preserve"> IV- CAÙC KHOAÛN ÑAÀU TÖ TAØI CHÍNH DAØI HAÏN </t>
  </si>
  <si>
    <t xml:space="preserve">   1. Ñaøu tö vaøo coâng ty con ( TK 221 )</t>
  </si>
  <si>
    <t xml:space="preserve">     + Máy móc thiết bị          : 12.5 %</t>
  </si>
  <si>
    <t xml:space="preserve">   2. Ñaøu tö vaøo coâng ty lieân keát , lieân doanh ( TK 222 , 223 )</t>
  </si>
  <si>
    <t xml:space="preserve">   3. Ñaàu tö daøi haïn khaùc ( TK 228 )</t>
  </si>
  <si>
    <t>V.13</t>
  </si>
  <si>
    <t xml:space="preserve">   4. Döï phoøng giaûm giaù chöùng khoaùn ñaàu tö daøi haïn ( * )</t>
  </si>
  <si>
    <t xml:space="preserve"> V- TAØI SAÛN DAØI HAÏN KHAÙC </t>
  </si>
  <si>
    <t xml:space="preserve">   1. Chi phí traû tröôùc daøi haïn ( TK 242 )</t>
  </si>
  <si>
    <t>V.14</t>
  </si>
  <si>
    <t xml:space="preserve">   2. Taøi saûn thueá thu nhaäp hoaõn laïi ( TK 243 )</t>
  </si>
  <si>
    <t>V.21</t>
  </si>
  <si>
    <t xml:space="preserve">   3. Taøi saûn daøi haïn khaùc ( TK 244 )</t>
  </si>
  <si>
    <t>TOÅNG COÄNG TAØI SAÛN</t>
  </si>
  <si>
    <t xml:space="preserve">    N G U OÀ N   V OÁ N</t>
  </si>
  <si>
    <t xml:space="preserve">   A- NÔÏ PHAÛI TRAÛ</t>
  </si>
  <si>
    <t xml:space="preserve"> I- Nôï ngaén haïn</t>
  </si>
  <si>
    <t xml:space="preserve">   1. Vay vaø nôï ngaén haïn ( TK 311,315 )</t>
  </si>
  <si>
    <t>V.15</t>
  </si>
  <si>
    <t xml:space="preserve">   2. Phaûi traû cho ngöôøi baùn ( TK 331 )</t>
  </si>
  <si>
    <t xml:space="preserve">   3. Ngöôøi mua traû tieàn tröôùc ( TK 131 )</t>
  </si>
  <si>
    <t xml:space="preserve">   4. Thueá vaø caùc khoaûn phaûi noäp Nhaø nöôùc ( TK 333 )</t>
  </si>
  <si>
    <t>V.16</t>
  </si>
  <si>
    <t xml:space="preserve">   5. Phaûi traû coâng nhaân vieân ( TK 334 )</t>
  </si>
  <si>
    <t xml:space="preserve">   6. Chi phí phaûi traû ( TK 335 )</t>
  </si>
  <si>
    <t>V.17</t>
  </si>
  <si>
    <t xml:space="preserve">   7. Phaûi traû  noäi boä ( TK 336 )</t>
  </si>
  <si>
    <t xml:space="preserve">   8. Phaûi traû  theo tieán ñoä keá hoaïch hôïp ñoàng xaây döïng ( TK 337 )</t>
  </si>
  <si>
    <t xml:space="preserve">   9. Phaûi traû phaûi noäp khaùc ( TK 138,338 )</t>
  </si>
  <si>
    <t>V.18</t>
  </si>
  <si>
    <t xml:space="preserve">   10. Döï phoøng phaûi traû daøi haïn </t>
  </si>
  <si>
    <t xml:space="preserve"> II- Nôï daøi haïn</t>
  </si>
  <si>
    <t xml:space="preserve">   1. Phaûi traû daøi haïn ngöôøi baùn ( TK 331 )</t>
  </si>
  <si>
    <t xml:space="preserve">   2. Phaûi traû daøi haïn noäi boä ( TK 336 )</t>
  </si>
  <si>
    <t>V.19</t>
  </si>
  <si>
    <t xml:space="preserve">   3. Phaûi traû daøi haïn khaùc ( TK338, 344)</t>
  </si>
  <si>
    <t xml:space="preserve">   4. Vay vaø nôï daøi haïn ( TK341, 342,343 )</t>
  </si>
  <si>
    <t>V.20</t>
  </si>
  <si>
    <t xml:space="preserve">   5. Thueá thu nhaäp hoaõn laïi phaûi traû ( TK 347 )</t>
  </si>
  <si>
    <t xml:space="preserve">   6. Döï phoøng trôï caáp maát vieäc laøm ( TK 351 )</t>
  </si>
  <si>
    <t xml:space="preserve">   7. Döï phoøng phaûi traû daøi haïn ( TK 352 )</t>
  </si>
  <si>
    <t xml:space="preserve">   B - VOÁN CHUÛ SÔÛ HÖÕU</t>
  </si>
  <si>
    <t xml:space="preserve"> I- Voán chuû sôû höõu</t>
  </si>
  <si>
    <t>V.22</t>
  </si>
  <si>
    <t xml:space="preserve">   1. Voán ñaàu tö cuûa chuû sôû höõu  ( TK 4111 )</t>
  </si>
  <si>
    <t xml:space="preserve">   2. Thaëng dö voán coå phaàn ( TK 4112 )</t>
  </si>
  <si>
    <t xml:space="preserve">  3. Voán khaùc cuûa chuû sôû höõu ( TK 4118 )</t>
  </si>
  <si>
    <t xml:space="preserve">   4. Coå phieáu ngaân quyõ ( TK 419 )</t>
  </si>
  <si>
    <t xml:space="preserve">   5. Cheânh leäch ñaùnh giaù laïi taøi saûn ( TK 412 )</t>
  </si>
  <si>
    <t xml:space="preserve">   6. Cheânh leäch tyû giaù hoái ñoaùi ( TK 413 )</t>
  </si>
  <si>
    <t xml:space="preserve">   7. Quyõ ñaàu tö phaùt trieån ( TK 414 )</t>
  </si>
  <si>
    <t xml:space="preserve">   8. Quyõ döï phoøng taøi chính ( TK 415 )</t>
  </si>
  <si>
    <t xml:space="preserve">   9. Quyõ khaùc thuoäc voán chuû sôû höõu  ( TK 418 )</t>
  </si>
  <si>
    <t xml:space="preserve">   10. Lôïi nhuaän sau thueá chöa phaân phoái ( TK 421 )</t>
  </si>
  <si>
    <t xml:space="preserve">   11. Nguoàn voán ñaàu tö xaây döïng cô baûn  ( TK 441 )</t>
  </si>
  <si>
    <t xml:space="preserve"> II- Nguoàn kinh phí vaø quyõ khaùc</t>
  </si>
  <si>
    <t xml:space="preserve">   1. Quyõ khen thöôûng , phuùc lôïi  ( TK 431 )</t>
  </si>
  <si>
    <t xml:space="preserve">   2. Nguoàn kinh phí ( TK 461 )</t>
  </si>
  <si>
    <t>V.23</t>
  </si>
  <si>
    <t xml:space="preserve">   3. Nguoàn kinh phí ñaõ hình thaønh TSCÑ ( TK 466 )</t>
  </si>
  <si>
    <t>TOÅNG COÄNG NGUOÀN VOÁN</t>
  </si>
  <si>
    <t>Keá Toaùn Tröôûng</t>
  </si>
  <si>
    <t>BÁO CÁO KẾT QUẢ HOẠT ĐỘNG KINH DOANH GIỮA NIÊN ĐỘ</t>
  </si>
  <si>
    <t>THUYEÁT</t>
  </si>
  <si>
    <t>Lũy kế từ đầu năm đến cuối quý này</t>
  </si>
  <si>
    <t>MINH</t>
  </si>
  <si>
    <r>
      <t>N</t>
    </r>
    <r>
      <rPr>
        <b/>
        <sz val="10"/>
        <rFont val="ARIAL"/>
        <family val="2"/>
      </rPr>
      <t>ă</t>
    </r>
    <r>
      <rPr>
        <b/>
        <sz val="10"/>
        <rFont val="VNI-Times"/>
        <family val="0"/>
      </rPr>
      <t>m nay</t>
    </r>
  </si>
  <si>
    <r>
      <t>N</t>
    </r>
    <r>
      <rPr>
        <b/>
        <sz val="10"/>
        <rFont val="ARIAL"/>
        <family val="2"/>
      </rPr>
      <t>ă</t>
    </r>
    <r>
      <rPr>
        <b/>
        <sz val="10"/>
        <rFont val="VNI-Times"/>
        <family val="0"/>
      </rPr>
      <t>m trước</t>
    </r>
  </si>
  <si>
    <t>[ 1 ]</t>
  </si>
  <si>
    <t>[ 2 ]</t>
  </si>
  <si>
    <t>[ 3 ]</t>
  </si>
  <si>
    <t>[ 4 ]</t>
  </si>
  <si>
    <t>[ 5 ]</t>
  </si>
  <si>
    <t>[ 6 ]</t>
  </si>
  <si>
    <t>[ 7 ]</t>
  </si>
  <si>
    <t>02</t>
  </si>
  <si>
    <t>CHANG CHIA HSING</t>
  </si>
  <si>
    <t>CHANG CHIA HSING</t>
  </si>
  <si>
    <t>SOÁ ÑAÀU NAÊM</t>
  </si>
  <si>
    <r>
      <t xml:space="preserve">3. </t>
    </r>
    <r>
      <rPr>
        <b/>
        <sz val="9"/>
        <color indexed="8"/>
        <rFont val="VNI-Times"/>
        <family val="0"/>
      </rPr>
      <t>Lôïi nhuaän kinh doanh tröôùc nhöõng thay ñoåi voán löu ñoäng</t>
    </r>
  </si>
  <si>
    <t>CÔNG TY CỔ PHẦN CÔNG NGHIỆP GỐM SỨ TAICERA</t>
  </si>
  <si>
    <t>CÔNG TY CỔ PHẦN CÔNG NGHIỆP GỐM SỨ TAICERA</t>
  </si>
  <si>
    <t>TT</t>
  </si>
  <si>
    <t>Ngày</t>
  </si>
  <si>
    <t>Sự kiện</t>
  </si>
  <si>
    <t>Số lượng CP</t>
  </si>
  <si>
    <t>Số ngày</t>
  </si>
  <si>
    <t>KLĐLH thực tế</t>
  </si>
  <si>
    <t>Hệ số</t>
  </si>
  <si>
    <t>[A]</t>
  </si>
  <si>
    <t>[B]</t>
  </si>
  <si>
    <t>[C]</t>
  </si>
  <si>
    <t>[D]=[B]*[C]</t>
  </si>
  <si>
    <t>[A]*{D]</t>
  </si>
  <si>
    <t>01/01/2006</t>
  </si>
  <si>
    <t>KL đang lưu hành thực tế đầu kỳ</t>
  </si>
  <si>
    <t>19/12/2006</t>
  </si>
  <si>
    <t>Phát hành thêm</t>
  </si>
  <si>
    <t>31/12/2006</t>
  </si>
  <si>
    <t>KL đang lưu hành thực tế cuối kỳ</t>
  </si>
  <si>
    <t>KL đang lưu hành bình quân trong kỳ</t>
  </si>
  <si>
    <t>Mẫu số B 09 – DN</t>
  </si>
  <si>
    <t>Ban hành theo QĐ số 15/2006/QĐ-BTC ngày 20/03/2006 của Bộ trưởng BTC</t>
  </si>
  <si>
    <t>BẢN THUYẾT MINH BÁO CÁO TÀI CHÍNH (CHỌN LỌC)</t>
  </si>
  <si>
    <t>I- Đặc điểm hoạt động của doanh nghiệp</t>
  </si>
  <si>
    <t>Công ty cổ phần</t>
  </si>
  <si>
    <t>4- Đặc điểm hoạt động của doanh nghiệp trong năm tài chính có ảnh hưởng đến báo cáo tài chính:</t>
  </si>
  <si>
    <t>II- Kỳ kế toán, đơn vị tiền tệ sử dụng trong kế toán</t>
  </si>
  <si>
    <t>Đồng Việt Nam</t>
  </si>
  <si>
    <t>III- Chuẩn mực và Chế độ kế toán áp dụng</t>
  </si>
  <si>
    <t>Kế toán trên máy tính</t>
  </si>
  <si>
    <t>IV- Các chính sách kế toán áp dụng</t>
  </si>
  <si>
    <t>Theo giá gốc</t>
  </si>
  <si>
    <t>3- Nguyên tắc ghi nhận và khấu hao TSCĐ:</t>
  </si>
  <si>
    <t>Theo phương pháp đường thẳng</t>
  </si>
  <si>
    <t>4- Nguyên tắc ghi nhận và khấu hao bất động sản đầu tư:</t>
  </si>
  <si>
    <t xml:space="preserve"> - Nguyên tắc ghi nhận bất động sản đầu tư</t>
  </si>
  <si>
    <t xml:space="preserve"> - Phương pháp khấu hao bất động sản đầu tư:</t>
  </si>
  <si>
    <t>6- Nguyên tác ghi nhận và vốn hoá các khoản chi phí đi vay:</t>
  </si>
  <si>
    <t xml:space="preserve"> - Tỷ lệ vốn hoá chi phí đi vay được sử dụng để xác định chi phí đi vay được vốn hoá trong kỳ:</t>
  </si>
  <si>
    <t>7-  Nguyên tắc ghi nhận và vốn hoá các khoản chi phí khác</t>
  </si>
  <si>
    <t>8- Nguyên tắc ghi nhận chi phí phải trả</t>
  </si>
  <si>
    <t>9- Nguyên tắc và phương pháp ghi nhận các khoản dự phòng phải trả</t>
  </si>
  <si>
    <t>10- Nguyên tắc ghi nhận vốn chủ sở hữu:</t>
  </si>
  <si>
    <r>
      <t xml:space="preserve"> - Vốn đầu tư của chủ sở hữu:</t>
    </r>
    <r>
      <rPr>
        <i/>
        <sz val="12"/>
        <color indexed="8"/>
        <rFont val="Times New Roman"/>
        <family val="1"/>
      </rPr>
      <t xml:space="preserve"> Được ghi nhận theo số vốn thực góp của chủ sở hữu</t>
    </r>
  </si>
  <si>
    <t xml:space="preserve"> - Vốn khác của chủ sở hữu:</t>
  </si>
  <si>
    <t>11- Nguyên tắc và phương pháp ghi nhận doanh thu:</t>
  </si>
  <si>
    <r>
      <t xml:space="preserve">12- Nguyên tắc và phương pháp ghi nhận chi phí tài chính: </t>
    </r>
    <r>
      <rPr>
        <i/>
        <sz val="12"/>
        <color indexed="8"/>
        <rFont val="Times New Roman"/>
        <family val="1"/>
      </rPr>
      <t>Chi phí tài chính trong báo cáo KQKD là tổng chi phí tài chính phát sinh (không bù trừ với doanh thu tài chính)</t>
    </r>
  </si>
  <si>
    <t>15- Các nguyên tắc và phương pháp kế toán khác</t>
  </si>
  <si>
    <t>V- Thông tin bổ sung cho các khoản mục trình bày trong Bảng cân đối kế toán</t>
  </si>
  <si>
    <t>Đơn vị tính: đồng</t>
  </si>
  <si>
    <t xml:space="preserve">01- Tiền </t>
  </si>
  <si>
    <t>Cuối kỳ</t>
  </si>
  <si>
    <t>Đầu năm</t>
  </si>
  <si>
    <t xml:space="preserve">   - Tiền mặt</t>
  </si>
  <si>
    <t xml:space="preserve">   - Tiền gửi ngân hàng</t>
  </si>
  <si>
    <t xml:space="preserve">   - Tiền đang chuyển</t>
  </si>
  <si>
    <r>
      <t xml:space="preserve"> </t>
    </r>
    <r>
      <rPr>
        <b/>
        <sz val="12"/>
        <color indexed="8"/>
        <rFont val="Times New Roman"/>
        <family val="1"/>
      </rPr>
      <t>Cộng</t>
    </r>
  </si>
  <si>
    <t>02- Các khoản đầu tư tài chính ngắn hạn</t>
  </si>
  <si>
    <t xml:space="preserve">   - Đầu tư ngắn hạn khác</t>
  </si>
  <si>
    <t>03- Các khoản phải thu khác</t>
  </si>
  <si>
    <t>04- Hàng tồn kho</t>
  </si>
  <si>
    <r>
      <t xml:space="preserve">                            </t>
    </r>
    <r>
      <rPr>
        <b/>
        <sz val="12"/>
        <color indexed="8"/>
        <rFont val="Times New Roman"/>
        <family val="1"/>
      </rPr>
      <t>Cộng giá gốc hàng tồn kho</t>
    </r>
  </si>
  <si>
    <t xml:space="preserve">                                                              </t>
  </si>
  <si>
    <t xml:space="preserve">* Giá trị hoàn nhập dự phòng giảm giá hàng tồn kho trong kỳ: </t>
  </si>
  <si>
    <t>05- Các khoản thuế phải thu</t>
  </si>
  <si>
    <t xml:space="preserve">               + Thuế thu nhập doanh nghiệp</t>
  </si>
  <si>
    <t>06- Các khoản phải thu dài hạn nội bộ:</t>
  </si>
  <si>
    <t>07- Các khoản phải thu dài hạn khác</t>
  </si>
  <si>
    <t xml:space="preserve">  - Phải thu nội bộ dài hạn</t>
  </si>
  <si>
    <t xml:space="preserve">       + Vốn kinh doanh ở các đơn vị trực thuộc</t>
  </si>
  <si>
    <t xml:space="preserve">       + Cho vay nội bộ </t>
  </si>
  <si>
    <t xml:space="preserve">       + Phải thu nội bộ khác   </t>
  </si>
  <si>
    <t xml:space="preserve">       08 - Tăng, giảm tài sản cố định hữu hình:</t>
  </si>
  <si>
    <t>Khoản mục</t>
  </si>
  <si>
    <t>Nhà cửa</t>
  </si>
  <si>
    <t>Máy móc thiết bị</t>
  </si>
  <si>
    <t>Phương tiện vận tải truyền dẫn</t>
  </si>
  <si>
    <t>Thiết bị dụng cụ quản lý</t>
  </si>
  <si>
    <t>TSCĐ khác</t>
  </si>
  <si>
    <t>I- Nguyên giá TSCĐ hữu hình</t>
  </si>
  <si>
    <t>1-Số dư đầu năm</t>
  </si>
  <si>
    <t>4-Số dư cuối kỳ</t>
  </si>
  <si>
    <t>II- Giá trị hao mòn lũy kế</t>
  </si>
  <si>
    <t>Số dư đầu năm</t>
  </si>
  <si>
    <t>Số dư cuối kỳ</t>
  </si>
  <si>
    <t>* Giá trị còn lại cuối kỳ của TSCĐ hữu hình đã dùng thế chấp, cầm cố các khoản vay:</t>
  </si>
  <si>
    <t>* Nguyên giá TSCĐ cuối kỳ  đã khấu hao hết nhưng vẫn còn sử dụng:</t>
  </si>
  <si>
    <t>đồng</t>
  </si>
  <si>
    <t>* Nguyên giá TSCĐ cuối kỳ chờ thanh lý:</t>
  </si>
  <si>
    <t>* Các cam kết về việc mua, bán TSCĐ hữu hình có giá trị lớn chưa thực hiện:</t>
  </si>
  <si>
    <t xml:space="preserve">   09- Tăng, giảm tài sản cố định thuê tài chính:</t>
  </si>
  <si>
    <t xml:space="preserve">   10- Tăng, giảm tài sản cố định vô hình:</t>
  </si>
  <si>
    <t>Quyền sử dụng đất</t>
  </si>
  <si>
    <t xml:space="preserve">Bản quyền, bằng </t>
  </si>
  <si>
    <t xml:space="preserve">Nhãn hiệu </t>
  </si>
  <si>
    <t>TSCĐ vô hình khác</t>
  </si>
  <si>
    <t>sáng chế</t>
  </si>
  <si>
    <t>hàng hoá</t>
  </si>
  <si>
    <t>I. Nguyên giá TSCĐ vô hình</t>
  </si>
  <si>
    <t xml:space="preserve"> - LK mua trong kỳ</t>
  </si>
  <si>
    <t>- Tạo ra từ nội bộ doanh nghiệp</t>
  </si>
  <si>
    <t>- Tăng do hợp nhất kinh doanh</t>
  </si>
  <si>
    <t>II. Giá trị hao mòn lũy kế</t>
  </si>
  <si>
    <t>III.Giá trị còn lại của TSCĐVH</t>
  </si>
  <si>
    <t xml:space="preserve">   </t>
  </si>
  <si>
    <t xml:space="preserve">  11- Chi phí xây dựng cơ bản dở dang:</t>
  </si>
  <si>
    <t xml:space="preserve"> 12- Tăng, giảm bất động sản đầu tư:</t>
  </si>
  <si>
    <t xml:space="preserve"> 13- Đầu tư dài hạn khác</t>
  </si>
  <si>
    <t>Năm nay</t>
  </si>
  <si>
    <t>Năm trước</t>
  </si>
  <si>
    <t xml:space="preserve"> 14- Chi phí trả trước dài hạn</t>
  </si>
  <si>
    <t xml:space="preserve"> 15- Các khoản vay và nợ ngắn hạn</t>
  </si>
  <si>
    <t>16- Thuế và các khoản phải nộp nhà nước</t>
  </si>
  <si>
    <t xml:space="preserve">17- Chi phí phải trả </t>
  </si>
  <si>
    <t xml:space="preserve"> - Chi phí sửa chữa lớn TSCĐ</t>
  </si>
  <si>
    <t xml:space="preserve"> - Lãi vay phải trả</t>
  </si>
  <si>
    <t xml:space="preserve"> - Chi phí phải trả khác</t>
  </si>
  <si>
    <t>22.a/ Bảng đối chiếu biến động của vốn chủ sở hữu</t>
  </si>
  <si>
    <t xml:space="preserve">   22.b- Chi tiết vốn đầu tư của chủ sở hữu</t>
  </si>
  <si>
    <t xml:space="preserve">   22.c- Các giao dịch về vốn với các chủ sở hữu và phân phối cổ tức, lợi nhuận</t>
  </si>
  <si>
    <t>18- Các khoản phải trả, phải nộp ngắn hạn khác</t>
  </si>
  <si>
    <t xml:space="preserve">    - Tài sản thừa chờ xử lý</t>
  </si>
  <si>
    <t xml:space="preserve">    - Kinh phí công đoàn</t>
  </si>
  <si>
    <t xml:space="preserve">    - Bảo hiểm xã hội</t>
  </si>
  <si>
    <t xml:space="preserve">    - Bảo hiểm y tế</t>
  </si>
  <si>
    <t xml:space="preserve">    - Phải trả về cổ phần hoá</t>
  </si>
  <si>
    <t xml:space="preserve">    - Nhận ký quỹ, ký cược ngắn hạn</t>
  </si>
  <si>
    <t xml:space="preserve">    - Doanh thu chưa thực hiện</t>
  </si>
  <si>
    <t>19- Phải trả dài hạn nội bộ</t>
  </si>
  <si>
    <t xml:space="preserve"> 20- Các khoản vay và nợ dài hạn</t>
  </si>
  <si>
    <t>- Vay ngân hàng</t>
  </si>
  <si>
    <t>- Vay đối tượng khác</t>
  </si>
  <si>
    <t>- Thuê tài chính</t>
  </si>
  <si>
    <t>- Nợ dài hạn khác</t>
  </si>
  <si>
    <t xml:space="preserve">   20.3- Các khoản nợ thuê tài chính</t>
  </si>
  <si>
    <t xml:space="preserve"> a- Vay dài hạn</t>
  </si>
  <si>
    <t xml:space="preserve">   - Vay ngân hàng</t>
  </si>
  <si>
    <t xml:space="preserve">   - Vay đối tượng khác</t>
  </si>
  <si>
    <t xml:space="preserve"> b- Nợ dài hạn</t>
  </si>
  <si>
    <t xml:space="preserve">   - Thuê tài chính</t>
  </si>
  <si>
    <t xml:space="preserve">   - Nợ dài hạn khác</t>
  </si>
  <si>
    <t xml:space="preserve"> 21- Tài sản thuế thu nhập hoãn lại và thuế thu nhập hoãn lại phải trả</t>
  </si>
  <si>
    <t xml:space="preserve"> 22- Vốn chủ sở hữu</t>
  </si>
  <si>
    <t xml:space="preserve">     - Vốn đầu tư của chủ sở hữu</t>
  </si>
  <si>
    <t xml:space="preserve">               + Vốn góp đầu kỳ</t>
  </si>
  <si>
    <t xml:space="preserve">               + Vốn góp tăng trong kỳ</t>
  </si>
  <si>
    <t xml:space="preserve">               + Vốn góp giảm trong kỳ</t>
  </si>
  <si>
    <t xml:space="preserve">               + Vốn góp cuối kỳ</t>
  </si>
  <si>
    <t xml:space="preserve">     - Cổ tức, lợi nhuận đã chia</t>
  </si>
  <si>
    <t xml:space="preserve"> - Cổ tức đã công bố sau ngày kết thúc kỳ kế toán:</t>
  </si>
  <si>
    <t xml:space="preserve">     + Cổ tức đã công bố trên cổ phiếu phổ thông:</t>
  </si>
  <si>
    <t xml:space="preserve">     + Cổ tức đã công bố trên cổ phiếu ưu đãi:</t>
  </si>
  <si>
    <t xml:space="preserve"> - Cổ tức của cổ phiếu ưu đãi luỹ kế chưa được ghi nhận</t>
  </si>
  <si>
    <t xml:space="preserve"> - Số lượng cổ phiếu đăng ký phát hành</t>
  </si>
  <si>
    <t xml:space="preserve"> - Số lượng cổ phiếu đã bán ra công chúng</t>
  </si>
  <si>
    <t xml:space="preserve">     + Cổ phiếu phổ thông</t>
  </si>
  <si>
    <t xml:space="preserve">     + Cổ phiếu ưu đãi</t>
  </si>
  <si>
    <t xml:space="preserve"> - Số lượng cổ phiếu được mua lại</t>
  </si>
  <si>
    <t xml:space="preserve"> - S.lượng cổ phiếu đang lưu hành</t>
  </si>
  <si>
    <t xml:space="preserve"> * Mệnh giá cổ phiếu đang lưu hành: 10.000 đ/cp</t>
  </si>
  <si>
    <t xml:space="preserve"> * Mục đích trính lập và sử dụng các quỹ của doanh nghiêp:</t>
  </si>
  <si>
    <t>23- Nguồn kinh phí</t>
  </si>
  <si>
    <t>24- Tài sản thuê ngoài</t>
  </si>
  <si>
    <t>VI- Thông tin bổ sung cho các khoản mục trình bày trong Báo cáo kết qủa hoạt động kinh doanh</t>
  </si>
  <si>
    <t>(Đơn vị tính : đồng)</t>
  </si>
  <si>
    <t>25- Tổng doanh thu bán hàng và cung cấp dịch vụ</t>
  </si>
  <si>
    <t xml:space="preserve">           (mã số 01)</t>
  </si>
  <si>
    <t xml:space="preserve">Trong đó:  </t>
  </si>
  <si>
    <t>26- Các khoản giám trừ doanh thu (mã số 02)</t>
  </si>
  <si>
    <t>27- D.thu thuần về b.hàng, cc dịch vụ (mã số 10)</t>
  </si>
  <si>
    <t>Trong đó:</t>
  </si>
  <si>
    <t>28- Giá vốn hàng bán (mã số 11)</t>
  </si>
  <si>
    <t>29- Doanh thu hoạt động tài chính (mã số 21)</t>
  </si>
  <si>
    <t>30- Chi phí tài chính (mã số 22)</t>
  </si>
  <si>
    <t>31- Chi phí thuế thu nhập doanh nghiệp hiện hành (MS 51)</t>
  </si>
  <si>
    <t>32- Chi phí thuế thu nhập doanh nghiệp hoãn lại (MS 52)</t>
  </si>
  <si>
    <t>33 -Chi phí sản xuất kinh doanh theo yếu tố</t>
  </si>
  <si>
    <t>VII- Thông tin bổ sung cho các khoản mục trình bày trong Báo lưu chuyển tiền tệ</t>
  </si>
  <si>
    <t>Quỹ dự phòng tài chính</t>
  </si>
  <si>
    <t>34- Các giao dịch không bằng tiền ảnh hưởng đến BC lưu chuyển tiền tệ và các khoản doanh nghiệp nắm giữ nhưng không được sử dụng.</t>
  </si>
  <si>
    <t>Kỳ này</t>
  </si>
  <si>
    <t>VIII- Những thông tin khác</t>
  </si>
  <si>
    <t>KẾ TOÁN TRƯỞNG</t>
  </si>
  <si>
    <t xml:space="preserve">                 III- Giá trị còn lại của TSCĐ HH</t>
  </si>
  <si>
    <t>Cộng</t>
  </si>
  <si>
    <t xml:space="preserve">      CHANG CHIA HSING           </t>
  </si>
  <si>
    <t xml:space="preserve">               KEÁ TOAÙN TRÖÔÛNG</t>
  </si>
  <si>
    <t>Địa chỉ: Khu CN Gò Dầu - Phước Thái - Long Thành - Đồng Nai</t>
  </si>
  <si>
    <t>Vốn đầu tư của chủ sở hữu</t>
  </si>
  <si>
    <t>Thặng dư vốn cổ phần</t>
  </si>
  <si>
    <t>Quỹ đầu tư phát triển</t>
  </si>
  <si>
    <t>Cổ phiếu quỹ</t>
  </si>
  <si>
    <t>Lãi sau thuế chưa phân phối</t>
  </si>
  <si>
    <t xml:space="preserve">   - Lãi chênh lệch tỷ giá</t>
  </si>
  <si>
    <t xml:space="preserve">     + Sản xuất gạch , ngói và gốm sứ xây dựng không chịu lửa ( gạch thạch anh phản quang , gạch men và các sản phẩm gốm sứ )</t>
  </si>
  <si>
    <t xml:space="preserve">   - Mua trong kỳ</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</si>
</sst>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General_)"/>
    <numFmt numFmtId="177" formatCode="_(* #,##0_);_(* \(#,##0\);_(* &quot;-&quot;??_);_(@_)"/>
    <numFmt numFmtId="178" formatCode="0_);\(0\)"/>
    <numFmt numFmtId="179" formatCode="_-* #,##0_-;\-* #,##0_-;_-* &quot;-&quot;??_-;_-@_-"/>
    <numFmt numFmtId="180" formatCode="#,##0_);[Red]\(#,##0\)"/>
    <numFmt numFmtId="181" formatCode="#,##0_);\(#,##0\)"/>
    <numFmt numFmtId="182" formatCode="0_);[Red]\(0\)"/>
    <numFmt numFmtId="183" formatCode="#,###_);\(#,###\)"/>
    <numFmt numFmtId="184" formatCode="_-* #,##0.0_-;\-* #,##0.0_-;_-* &quot;-&quot;??_-;_-@_-"/>
    <numFmt numFmtId="185" formatCode="0.00000_ "/>
    <numFmt numFmtId="186" formatCode="0.0000_ "/>
    <numFmt numFmtId="187" formatCode="0.000_ "/>
    <numFmt numFmtId="188" formatCode="0.00_ "/>
    <numFmt numFmtId="189" formatCode="0.0%"/>
    <numFmt numFmtId="190" formatCode="m&quot;月&quot;d&quot;日&quot;"/>
  </numFmts>
  <fonts count="65">
    <font>
      <sz val="12"/>
      <name val="新細明體"/>
      <family val="1"/>
    </font>
    <font>
      <sz val="11"/>
      <color indexed="8"/>
      <name val="VNI-Times"/>
      <family val="0"/>
    </font>
    <font>
      <sz val="9"/>
      <name val="新細明體"/>
      <family val="1"/>
    </font>
    <font>
      <b/>
      <sz val="16"/>
      <color indexed="8"/>
      <name val="VNI-Times"/>
      <family val="0"/>
    </font>
    <font>
      <sz val="10"/>
      <name val="Courier"/>
      <family val="3"/>
    </font>
    <font>
      <b/>
      <sz val="14"/>
      <color indexed="8"/>
      <name val="VNI-Times"/>
      <family val="0"/>
    </font>
    <font>
      <sz val="10"/>
      <color indexed="8"/>
      <name val="VNI-Times"/>
      <family val="0"/>
    </font>
    <font>
      <b/>
      <sz val="9"/>
      <color indexed="8"/>
      <name val="VNI-Times"/>
      <family val="0"/>
    </font>
    <font>
      <sz val="9"/>
      <color indexed="8"/>
      <name val="VNI-Times"/>
      <family val="0"/>
    </font>
    <font>
      <b/>
      <i/>
      <sz val="9"/>
      <color indexed="8"/>
      <name val="VNI-Times"/>
      <family val="0"/>
    </font>
    <font>
      <b/>
      <sz val="10"/>
      <color indexed="8"/>
      <name val="VNI-Times"/>
      <family val="0"/>
    </font>
    <font>
      <b/>
      <i/>
      <sz val="10"/>
      <color indexed="8"/>
      <name val="VNI-Times"/>
      <family val="0"/>
    </font>
    <font>
      <sz val="10"/>
      <name val="VNI-Times"/>
      <family val="0"/>
    </font>
    <font>
      <sz val="12"/>
      <name val="細明體"/>
      <family val="3"/>
    </font>
    <font>
      <b/>
      <sz val="16"/>
      <name val="VNI-Times"/>
      <family val="0"/>
    </font>
    <font>
      <sz val="14"/>
      <color indexed="8"/>
      <name val="VNI-Times"/>
      <family val="0"/>
    </font>
    <font>
      <sz val="8"/>
      <name val="VNI-Times"/>
      <family val="0"/>
    </font>
    <font>
      <b/>
      <sz val="10"/>
      <name val="VNI-Times"/>
      <family val="0"/>
    </font>
    <font>
      <b/>
      <i/>
      <sz val="10"/>
      <name val="VNI-Times"/>
      <family val="0"/>
    </font>
    <font>
      <b/>
      <sz val="14"/>
      <name val="Times New Roman"/>
      <family val="1"/>
    </font>
    <font>
      <i/>
      <sz val="10"/>
      <name val="VNI-Times"/>
      <family val="0"/>
    </font>
    <font>
      <sz val="10"/>
      <name val="Times New Roman"/>
      <family val="1"/>
    </font>
    <font>
      <b/>
      <sz val="12"/>
      <name val="Times New Roman"/>
      <family val="1"/>
    </font>
    <font>
      <b/>
      <sz val="12"/>
      <name val="VNI-Times"/>
      <family val="0"/>
    </font>
    <font>
      <i/>
      <sz val="10"/>
      <color indexed="8"/>
      <name val="VNI-Times"/>
      <family val="0"/>
    </font>
    <font>
      <sz val="10"/>
      <name val="新細明體"/>
      <family val="1"/>
    </font>
    <font>
      <sz val="12"/>
      <name val="VNI-Times"/>
      <family val="0"/>
    </font>
    <font>
      <sz val="12"/>
      <name val="Times New Roman"/>
      <family val="1"/>
    </font>
    <font>
      <b/>
      <sz val="16"/>
      <name val="Times New Roman"/>
      <family val="1"/>
    </font>
    <font>
      <b/>
      <sz val="10"/>
      <name val="Times New Roman"/>
      <family val="1"/>
    </font>
    <font>
      <b/>
      <sz val="10"/>
      <name val="ARIAL"/>
      <family val="2"/>
    </font>
    <font>
      <b/>
      <sz val="8"/>
      <name val="VNI-Times"/>
      <family val="0"/>
    </font>
    <font>
      <i/>
      <sz val="8"/>
      <name val="VNI-Times"/>
      <family val="0"/>
    </font>
    <font>
      <b/>
      <sz val="13"/>
      <color indexed="8"/>
      <name val="Times New Roman"/>
      <family val="1"/>
    </font>
    <font>
      <b/>
      <sz val="10"/>
      <color indexed="8"/>
      <name val="Times New Roman"/>
      <family val="1"/>
    </font>
    <font>
      <sz val="12"/>
      <color indexed="8"/>
      <name val="Times New Roman"/>
      <family val="1"/>
    </font>
    <font>
      <sz val="10"/>
      <color indexed="8"/>
      <name val="Times New Roman"/>
      <family val="1"/>
    </font>
    <font>
      <b/>
      <sz val="12"/>
      <color indexed="8"/>
      <name val="Times New Roman"/>
      <family val="1"/>
    </font>
    <font>
      <b/>
      <sz val="14"/>
      <color indexed="8"/>
      <name val="Times New Roman"/>
      <family val="1"/>
    </font>
    <font>
      <i/>
      <sz val="14"/>
      <color indexed="8"/>
      <name val="Times New Roman"/>
      <family val="1"/>
    </font>
    <font>
      <i/>
      <sz val="12"/>
      <name val="Times New Roman"/>
      <family val="1"/>
    </font>
    <font>
      <i/>
      <sz val="12"/>
      <color indexed="8"/>
      <name val="Times New Roman"/>
      <family val="1"/>
    </font>
    <font>
      <sz val="7"/>
      <color indexed="8"/>
      <name val="Times New Roman"/>
      <family val="1"/>
    </font>
    <font>
      <sz val="12"/>
      <color indexed="10"/>
      <name val="Times New Roman"/>
      <family val="1"/>
    </font>
    <font>
      <sz val="10"/>
      <color indexed="12"/>
      <name val="Times New Roman"/>
      <family val="1"/>
    </font>
    <font>
      <sz val="10"/>
      <color indexed="10"/>
      <name val="Times New Roman"/>
      <family val="1"/>
    </font>
    <font>
      <b/>
      <sz val="13"/>
      <name val="Times New Roman"/>
      <family val="1"/>
    </font>
    <font>
      <sz val="14"/>
      <color indexed="8"/>
      <name val="Times New Roman"/>
      <family val="1"/>
    </font>
    <font>
      <sz val="14"/>
      <name val="Times New Roman"/>
      <family val="1"/>
    </font>
    <font>
      <i/>
      <sz val="10"/>
      <name val="Times New Roman"/>
      <family val="1"/>
    </font>
    <font>
      <b/>
      <sz val="10"/>
      <color indexed="16"/>
      <name val="Times New Roman"/>
      <family val="1"/>
    </font>
    <font>
      <b/>
      <sz val="10"/>
      <color indexed="10"/>
      <name val="Times New Roman"/>
      <family val="1"/>
    </font>
    <font>
      <b/>
      <sz val="9"/>
      <color indexed="8"/>
      <name val="Times New Roman"/>
      <family val="1"/>
    </font>
    <font>
      <sz val="11"/>
      <color indexed="8"/>
      <name val="Times New Roman"/>
      <family val="1"/>
    </font>
    <font>
      <b/>
      <sz val="10"/>
      <color indexed="12"/>
      <name val="Times New Roman"/>
      <family val="1"/>
    </font>
    <font>
      <b/>
      <i/>
      <sz val="14"/>
      <color indexed="8"/>
      <name val="Times New Roman"/>
      <family val="1"/>
    </font>
    <font>
      <b/>
      <u val="single"/>
      <sz val="12"/>
      <color indexed="8"/>
      <name val="Times New Roman"/>
      <family val="1"/>
    </font>
    <font>
      <b/>
      <u val="single"/>
      <sz val="13"/>
      <color indexed="8"/>
      <name val="Times New Roman"/>
      <family val="1"/>
    </font>
    <font>
      <b/>
      <sz val="11"/>
      <color indexed="8"/>
      <name val="Times New Roman"/>
      <family val="1"/>
    </font>
    <font>
      <sz val="11"/>
      <name val="Times New Roman"/>
      <family val="1"/>
    </font>
    <font>
      <sz val="8"/>
      <name val="Times New Roman"/>
      <family val="1"/>
    </font>
    <font>
      <b/>
      <sz val="8"/>
      <color indexed="8"/>
      <name val="Times New Roman"/>
      <family val="1"/>
    </font>
    <font>
      <b/>
      <sz val="8"/>
      <name val="Times New Roman"/>
      <family val="1"/>
    </font>
    <font>
      <sz val="8"/>
      <color indexed="8"/>
      <name val="Times New Roman"/>
      <family val="1"/>
    </font>
    <font>
      <i/>
      <sz val="13"/>
      <name val="Times New Roman"/>
      <family val="1"/>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20">
    <border>
      <left/>
      <right/>
      <top/>
      <bottom/>
      <diagonal/>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style="thin"/>
      <bottom style="hair"/>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style="thin"/>
      <top style="thin"/>
      <bottom style="thin"/>
    </border>
    <border>
      <left>
        <color indexed="63"/>
      </left>
      <right style="thin"/>
      <top style="hair"/>
      <bottom style="hair"/>
    </border>
    <border>
      <left style="thin"/>
      <right>
        <color indexed="63"/>
      </right>
      <top style="thin"/>
      <bottom style="thin"/>
    </border>
    <border>
      <left>
        <color indexed="63"/>
      </left>
      <right>
        <color indexed="63"/>
      </right>
      <top style="thin"/>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4" fillId="0" borderId="0">
      <alignment/>
      <protection/>
    </xf>
    <xf numFmtId="9" fontId="0" fillId="0" borderId="0" applyFont="0" applyFill="0" applyBorder="0" applyAlignment="0" applyProtection="0"/>
  </cellStyleXfs>
  <cellXfs count="460">
    <xf numFmtId="0" fontId="0" fillId="0" borderId="0" xfId="0" applyAlignment="1">
      <alignment vertical="center"/>
    </xf>
    <xf numFmtId="0" fontId="1" fillId="2" borderId="0" xfId="0" applyFont="1" applyFill="1" applyAlignment="1">
      <alignment horizontal="center" vertical="center"/>
    </xf>
    <xf numFmtId="38" fontId="6" fillId="2" borderId="0" xfId="19" applyNumberFormat="1" applyFont="1" applyFill="1" applyAlignment="1">
      <alignment vertical="center" wrapText="1"/>
      <protection/>
    </xf>
    <xf numFmtId="177" fontId="6" fillId="2" borderId="1" xfId="15" applyNumberFormat="1" applyFont="1" applyFill="1" applyBorder="1" applyAlignment="1">
      <alignment horizontal="center" vertical="center" wrapText="1"/>
    </xf>
    <xf numFmtId="38" fontId="6" fillId="2" borderId="2" xfId="19" applyNumberFormat="1" applyFont="1" applyFill="1" applyBorder="1" applyAlignment="1">
      <alignment horizontal="center" vertical="center" wrapText="1"/>
      <protection/>
    </xf>
    <xf numFmtId="177" fontId="6" fillId="2" borderId="2" xfId="15" applyNumberFormat="1" applyFont="1" applyFill="1" applyBorder="1" applyAlignment="1">
      <alignment horizontal="center" vertical="center" wrapText="1"/>
    </xf>
    <xf numFmtId="38" fontId="7" fillId="2" borderId="3" xfId="19" applyNumberFormat="1" applyFont="1" applyFill="1" applyBorder="1" applyAlignment="1" quotePrefix="1">
      <alignment horizontal="left" vertical="center" wrapText="1"/>
      <protection/>
    </xf>
    <xf numFmtId="38" fontId="6" fillId="2" borderId="3" xfId="19" applyNumberFormat="1" applyFont="1" applyFill="1" applyBorder="1" applyAlignment="1">
      <alignment horizontal="center" vertical="center" wrapText="1"/>
      <protection/>
    </xf>
    <xf numFmtId="177" fontId="6" fillId="2" borderId="3" xfId="15" applyNumberFormat="1" applyFont="1" applyFill="1" applyBorder="1" applyAlignment="1">
      <alignment vertical="center" wrapText="1"/>
    </xf>
    <xf numFmtId="38" fontId="8" fillId="2" borderId="3" xfId="19" applyNumberFormat="1" applyFont="1" applyFill="1" applyBorder="1" applyAlignment="1">
      <alignment vertical="center" wrapText="1"/>
      <protection/>
    </xf>
    <xf numFmtId="38" fontId="6" fillId="2" borderId="3" xfId="19" applyNumberFormat="1" applyFont="1" applyFill="1" applyBorder="1" applyAlignment="1" quotePrefix="1">
      <alignment horizontal="center" vertical="center" wrapText="1"/>
      <protection/>
    </xf>
    <xf numFmtId="38" fontId="8" fillId="2" borderId="3" xfId="19" applyNumberFormat="1" applyFont="1" applyFill="1" applyBorder="1" applyAlignment="1" quotePrefix="1">
      <alignment horizontal="left" vertical="center" wrapText="1"/>
      <protection/>
    </xf>
    <xf numFmtId="38" fontId="8" fillId="2" borderId="3" xfId="19" applyNumberFormat="1" applyFont="1" applyFill="1" applyBorder="1" applyAlignment="1">
      <alignment horizontal="left" vertical="center" wrapText="1"/>
      <protection/>
    </xf>
    <xf numFmtId="38" fontId="9" fillId="2" borderId="3" xfId="19" applyNumberFormat="1" applyFont="1" applyFill="1" applyBorder="1" applyAlignment="1" quotePrefix="1">
      <alignment horizontal="left" vertical="center" wrapText="1"/>
      <protection/>
    </xf>
    <xf numFmtId="38" fontId="10" fillId="2" borderId="3" xfId="19" applyNumberFormat="1" applyFont="1" applyFill="1" applyBorder="1" applyAlignment="1" quotePrefix="1">
      <alignment horizontal="center" vertical="center" wrapText="1"/>
      <protection/>
    </xf>
    <xf numFmtId="177" fontId="10" fillId="2" borderId="3" xfId="15" applyNumberFormat="1" applyFont="1" applyFill="1" applyBorder="1" applyAlignment="1">
      <alignment vertical="center" wrapText="1"/>
    </xf>
    <xf numFmtId="177" fontId="6" fillId="3" borderId="3" xfId="15" applyNumberFormat="1" applyFont="1" applyFill="1" applyBorder="1" applyAlignment="1">
      <alignment vertical="center" wrapText="1"/>
    </xf>
    <xf numFmtId="38" fontId="7" fillId="2" borderId="3" xfId="19" applyNumberFormat="1" applyFont="1" applyFill="1" applyBorder="1" applyAlignment="1" quotePrefix="1">
      <alignment vertical="center" wrapText="1"/>
      <protection/>
    </xf>
    <xf numFmtId="38" fontId="10" fillId="2" borderId="3" xfId="19" applyNumberFormat="1" applyFont="1" applyFill="1" applyBorder="1" applyAlignment="1">
      <alignment horizontal="center" vertical="center" wrapText="1"/>
      <protection/>
    </xf>
    <xf numFmtId="38" fontId="11" fillId="2" borderId="3" xfId="19" applyNumberFormat="1" applyFont="1" applyFill="1" applyBorder="1" applyAlignment="1" quotePrefix="1">
      <alignment horizontal="center" vertical="center" wrapText="1"/>
      <protection/>
    </xf>
    <xf numFmtId="38" fontId="7" fillId="2" borderId="4" xfId="19" applyNumberFormat="1" applyFont="1" applyFill="1" applyBorder="1" applyAlignment="1" quotePrefix="1">
      <alignment horizontal="left" vertical="center" wrapText="1"/>
      <protection/>
    </xf>
    <xf numFmtId="38" fontId="6" fillId="2" borderId="4" xfId="19" applyNumberFormat="1" applyFont="1" applyFill="1" applyBorder="1" applyAlignment="1" quotePrefix="1">
      <alignment horizontal="center" vertical="center" wrapText="1"/>
      <protection/>
    </xf>
    <xf numFmtId="38" fontId="6" fillId="2" borderId="4" xfId="19" applyNumberFormat="1" applyFont="1" applyFill="1" applyBorder="1" applyAlignment="1">
      <alignment horizontal="center" vertical="center" wrapText="1"/>
      <protection/>
    </xf>
    <xf numFmtId="177" fontId="6" fillId="2" borderId="4" xfId="15" applyNumberFormat="1" applyFont="1" applyFill="1" applyBorder="1" applyAlignment="1">
      <alignment vertical="center" wrapText="1"/>
    </xf>
    <xf numFmtId="0" fontId="12" fillId="2" borderId="0" xfId="0" applyFont="1" applyFill="1" applyAlignment="1">
      <alignment vertical="center" wrapText="1"/>
    </xf>
    <xf numFmtId="38" fontId="6" fillId="2" borderId="5" xfId="19" applyNumberFormat="1" applyFont="1" applyFill="1" applyBorder="1" applyAlignment="1">
      <alignment vertical="center" wrapText="1"/>
      <protection/>
    </xf>
    <xf numFmtId="38" fontId="6" fillId="2" borderId="0" xfId="19" applyNumberFormat="1" applyFont="1" applyFill="1" applyAlignment="1" quotePrefix="1">
      <alignment horizontal="center" vertical="center" wrapText="1"/>
      <protection/>
    </xf>
    <xf numFmtId="177" fontId="6" fillId="2" borderId="0" xfId="15" applyNumberFormat="1" applyFont="1" applyFill="1" applyAlignment="1" quotePrefix="1">
      <alignment horizontal="center" vertical="center" wrapText="1"/>
    </xf>
    <xf numFmtId="49" fontId="12" fillId="2" borderId="0" xfId="0" applyNumberFormat="1" applyFont="1" applyFill="1" applyAlignment="1">
      <alignment vertical="center" wrapText="1"/>
    </xf>
    <xf numFmtId="177" fontId="12" fillId="2" borderId="0" xfId="15" applyNumberFormat="1" applyFont="1" applyFill="1" applyAlignment="1">
      <alignment horizontal="center" vertical="center" wrapText="1"/>
    </xf>
    <xf numFmtId="49" fontId="12" fillId="2" borderId="2" xfId="0" applyNumberFormat="1" applyFont="1" applyFill="1" applyBorder="1" applyAlignment="1">
      <alignment horizontal="center" vertical="center" wrapText="1"/>
    </xf>
    <xf numFmtId="1" fontId="12" fillId="2" borderId="2" xfId="0" applyNumberFormat="1" applyFont="1" applyFill="1" applyBorder="1" applyAlignment="1" applyProtection="1">
      <alignment horizontal="center" vertical="center" wrapText="1"/>
      <protection/>
    </xf>
    <xf numFmtId="1" fontId="16" fillId="2" borderId="2" xfId="0" applyNumberFormat="1" applyFont="1" applyFill="1" applyBorder="1" applyAlignment="1" applyProtection="1">
      <alignment horizontal="center" vertical="center" wrapText="1"/>
      <protection/>
    </xf>
    <xf numFmtId="49" fontId="17" fillId="2" borderId="6" xfId="0" applyNumberFormat="1" applyFont="1" applyFill="1" applyBorder="1" applyAlignment="1">
      <alignment vertical="center" wrapText="1"/>
    </xf>
    <xf numFmtId="178" fontId="12" fillId="2" borderId="6" xfId="0" applyNumberFormat="1" applyFont="1" applyFill="1" applyBorder="1" applyAlignment="1">
      <alignment horizontal="center" vertical="center" wrapText="1"/>
    </xf>
    <xf numFmtId="177" fontId="12" fillId="2" borderId="6" xfId="15" applyNumberFormat="1" applyFont="1" applyFill="1" applyBorder="1" applyAlignment="1">
      <alignment vertical="center" wrapText="1"/>
    </xf>
    <xf numFmtId="49" fontId="18" fillId="2" borderId="3" xfId="0" applyNumberFormat="1" applyFont="1" applyFill="1" applyBorder="1" applyAlignment="1">
      <alignment vertical="center" wrapText="1"/>
    </xf>
    <xf numFmtId="178" fontId="12" fillId="2" borderId="3" xfId="0" applyNumberFormat="1" applyFont="1" applyFill="1" applyBorder="1" applyAlignment="1">
      <alignment horizontal="center" vertical="center" wrapText="1"/>
    </xf>
    <xf numFmtId="177" fontId="12" fillId="2" borderId="3" xfId="15" applyNumberFormat="1" applyFont="1" applyFill="1" applyBorder="1" applyAlignment="1">
      <alignment horizontal="center" vertical="center" wrapText="1"/>
    </xf>
    <xf numFmtId="49" fontId="12" fillId="2" borderId="3" xfId="0" applyNumberFormat="1" applyFont="1" applyFill="1" applyBorder="1" applyAlignment="1">
      <alignment vertical="center" wrapText="1"/>
    </xf>
    <xf numFmtId="49" fontId="17" fillId="2" borderId="3" xfId="0" applyNumberFormat="1" applyFont="1" applyFill="1" applyBorder="1" applyAlignment="1">
      <alignment vertical="center" wrapText="1"/>
    </xf>
    <xf numFmtId="49" fontId="12" fillId="2" borderId="4" xfId="0" applyNumberFormat="1" applyFont="1" applyFill="1" applyBorder="1" applyAlignment="1">
      <alignment vertical="center" wrapText="1"/>
    </xf>
    <xf numFmtId="178" fontId="12" fillId="2" borderId="4" xfId="0" applyNumberFormat="1" applyFont="1" applyFill="1" applyBorder="1" applyAlignment="1">
      <alignment horizontal="center" vertical="center" wrapText="1"/>
    </xf>
    <xf numFmtId="177" fontId="12" fillId="2" borderId="4" xfId="15"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vertical="center" wrapText="1"/>
    </xf>
    <xf numFmtId="177" fontId="12" fillId="2" borderId="0" xfId="15" applyNumberFormat="1" applyFont="1" applyFill="1" applyAlignment="1">
      <alignment vertical="center" wrapText="1"/>
    </xf>
    <xf numFmtId="0" fontId="17" fillId="2" borderId="0" xfId="0" applyFont="1" applyFill="1" applyBorder="1" applyAlignment="1" quotePrefix="1">
      <alignment horizontal="left" vertical="center"/>
    </xf>
    <xf numFmtId="0" fontId="12" fillId="2" borderId="0" xfId="0" applyFont="1" applyFill="1" applyBorder="1" applyAlignment="1">
      <alignment vertical="center"/>
    </xf>
    <xf numFmtId="177" fontId="20" fillId="2" borderId="0" xfId="15" applyNumberFormat="1" applyFont="1" applyFill="1" applyBorder="1" applyAlignment="1" quotePrefix="1">
      <alignment horizontal="left" vertical="center"/>
    </xf>
    <xf numFmtId="0" fontId="12" fillId="2" borderId="0" xfId="0" applyFont="1" applyFill="1" applyBorder="1" applyAlignment="1" applyProtection="1" quotePrefix="1">
      <alignment horizontal="left" vertical="center"/>
      <protection/>
    </xf>
    <xf numFmtId="0" fontId="12" fillId="2" borderId="0" xfId="0" applyFont="1" applyFill="1" applyBorder="1" applyAlignment="1" applyProtection="1">
      <alignment horizontal="center" vertical="center"/>
      <protection/>
    </xf>
    <xf numFmtId="177" fontId="12" fillId="2" borderId="0" xfId="15" applyNumberFormat="1" applyFont="1" applyFill="1" applyBorder="1" applyAlignment="1" applyProtection="1">
      <alignment vertical="center"/>
      <protection/>
    </xf>
    <xf numFmtId="38" fontId="6" fillId="2" borderId="0" xfId="0" applyNumberFormat="1" applyFont="1" applyFill="1" applyBorder="1" applyAlignment="1">
      <alignment vertical="center"/>
    </xf>
    <xf numFmtId="38" fontId="6" fillId="2" borderId="0" xfId="0" applyNumberFormat="1" applyFont="1" applyFill="1" applyAlignment="1">
      <alignment vertical="center"/>
    </xf>
    <xf numFmtId="38" fontId="6" fillId="2" borderId="0" xfId="0" applyNumberFormat="1" applyFont="1" applyFill="1" applyAlignment="1" quotePrefix="1">
      <alignment vertical="center"/>
    </xf>
    <xf numFmtId="0" fontId="23" fillId="0" borderId="0" xfId="0" applyFont="1" applyFill="1" applyBorder="1" applyAlignment="1">
      <alignment horizontal="center"/>
    </xf>
    <xf numFmtId="177" fontId="20" fillId="2" borderId="0" xfId="15" applyNumberFormat="1" applyFont="1" applyFill="1" applyBorder="1" applyAlignment="1" applyProtection="1">
      <alignment horizontal="center" vertical="center"/>
      <protection/>
    </xf>
    <xf numFmtId="40" fontId="10" fillId="2" borderId="7" xfId="0" applyNumberFormat="1" applyFont="1" applyFill="1" applyBorder="1" applyAlignment="1" applyProtection="1">
      <alignment horizontal="left" vertical="center"/>
      <protection/>
    </xf>
    <xf numFmtId="1" fontId="10" fillId="2" borderId="7" xfId="0" applyNumberFormat="1" applyFont="1" applyFill="1" applyBorder="1" applyAlignment="1" applyProtection="1">
      <alignment horizontal="center" vertical="center"/>
      <protection/>
    </xf>
    <xf numFmtId="1" fontId="10" fillId="2" borderId="3" xfId="0" applyNumberFormat="1" applyFont="1" applyFill="1" applyBorder="1" applyAlignment="1" applyProtection="1">
      <alignment horizontal="center" vertical="center"/>
      <protection/>
    </xf>
    <xf numFmtId="40" fontId="10" fillId="2" borderId="8" xfId="0" applyNumberFormat="1" applyFont="1" applyFill="1" applyBorder="1" applyAlignment="1" applyProtection="1" quotePrefix="1">
      <alignment horizontal="left" vertical="center"/>
      <protection/>
    </xf>
    <xf numFmtId="1" fontId="10" fillId="2" borderId="8" xfId="0" applyNumberFormat="1" applyFont="1" applyFill="1" applyBorder="1" applyAlignment="1" applyProtection="1">
      <alignment horizontal="center" vertical="center"/>
      <protection/>
    </xf>
    <xf numFmtId="40" fontId="6" fillId="2" borderId="8" xfId="0" applyNumberFormat="1" applyFont="1" applyFill="1" applyBorder="1" applyAlignment="1" applyProtection="1" quotePrefix="1">
      <alignment horizontal="left" vertical="center"/>
      <protection/>
    </xf>
    <xf numFmtId="1" fontId="6" fillId="2" borderId="8" xfId="0" applyNumberFormat="1" applyFont="1" applyFill="1" applyBorder="1" applyAlignment="1" applyProtection="1" quotePrefix="1">
      <alignment horizontal="center" vertical="center"/>
      <protection/>
    </xf>
    <xf numFmtId="1" fontId="6" fillId="2" borderId="8" xfId="0" applyNumberFormat="1" applyFont="1" applyFill="1" applyBorder="1" applyAlignment="1" applyProtection="1">
      <alignment horizontal="center" vertical="center"/>
      <protection/>
    </xf>
    <xf numFmtId="1" fontId="6" fillId="2" borderId="8" xfId="0" applyNumberFormat="1" applyFont="1" applyFill="1" applyBorder="1" applyAlignment="1" quotePrefix="1">
      <alignment horizontal="center" vertical="center"/>
    </xf>
    <xf numFmtId="40" fontId="6" fillId="0" borderId="8" xfId="0" applyNumberFormat="1" applyFont="1" applyFill="1" applyBorder="1" applyAlignment="1" applyProtection="1" quotePrefix="1">
      <alignment horizontal="left" vertical="center"/>
      <protection/>
    </xf>
    <xf numFmtId="1" fontId="6" fillId="0" borderId="8" xfId="0" applyNumberFormat="1" applyFont="1" applyFill="1" applyBorder="1" applyAlignment="1" applyProtection="1">
      <alignment horizontal="center" vertical="center"/>
      <protection/>
    </xf>
    <xf numFmtId="40" fontId="24" fillId="0" borderId="8" xfId="0" applyNumberFormat="1" applyFont="1" applyFill="1" applyBorder="1" applyAlignment="1" applyProtection="1">
      <alignment horizontal="left" vertical="center"/>
      <protection/>
    </xf>
    <xf numFmtId="1" fontId="24" fillId="0" borderId="8" xfId="0" applyNumberFormat="1" applyFont="1" applyFill="1" applyBorder="1" applyAlignment="1" applyProtection="1" quotePrefix="1">
      <alignment horizontal="center" vertical="center"/>
      <protection/>
    </xf>
    <xf numFmtId="1" fontId="24" fillId="2" borderId="8" xfId="0" applyNumberFormat="1" applyFont="1" applyFill="1" applyBorder="1" applyAlignment="1" applyProtection="1">
      <alignment horizontal="center" vertical="center"/>
      <protection/>
    </xf>
    <xf numFmtId="40" fontId="24" fillId="0" borderId="8" xfId="0" applyNumberFormat="1" applyFont="1" applyFill="1" applyBorder="1" applyAlignment="1" applyProtection="1" quotePrefix="1">
      <alignment horizontal="left" vertical="center"/>
      <protection/>
    </xf>
    <xf numFmtId="40" fontId="10" fillId="0" borderId="8" xfId="0" applyNumberFormat="1" applyFont="1" applyFill="1" applyBorder="1" applyAlignment="1" applyProtection="1" quotePrefix="1">
      <alignment horizontal="left" vertical="center"/>
      <protection/>
    </xf>
    <xf numFmtId="1" fontId="10" fillId="0" borderId="8" xfId="0" applyNumberFormat="1" applyFont="1" applyFill="1" applyBorder="1" applyAlignment="1" applyProtection="1" quotePrefix="1">
      <alignment horizontal="center" vertical="center"/>
      <protection/>
    </xf>
    <xf numFmtId="1" fontId="10" fillId="2" borderId="8" xfId="0" applyNumberFormat="1" applyFont="1" applyFill="1" applyBorder="1" applyAlignment="1" applyProtection="1" quotePrefix="1">
      <alignment horizontal="center" vertical="center"/>
      <protection/>
    </xf>
    <xf numFmtId="1" fontId="6" fillId="0" borderId="8" xfId="0" applyNumberFormat="1" applyFont="1" applyFill="1" applyBorder="1" applyAlignment="1" applyProtection="1" quotePrefix="1">
      <alignment horizontal="center" vertical="center"/>
      <protection/>
    </xf>
    <xf numFmtId="40" fontId="10" fillId="0" borderId="8" xfId="0" applyNumberFormat="1" applyFont="1" applyFill="1" applyBorder="1" applyAlignment="1" applyProtection="1">
      <alignment horizontal="left" vertical="center"/>
      <protection/>
    </xf>
    <xf numFmtId="40" fontId="6" fillId="0" borderId="8" xfId="0" applyNumberFormat="1" applyFont="1" applyFill="1" applyBorder="1" applyAlignment="1" applyProtection="1">
      <alignment horizontal="left" vertical="center"/>
      <protection/>
    </xf>
    <xf numFmtId="1" fontId="10" fillId="0" borderId="8" xfId="0" applyNumberFormat="1" applyFont="1" applyFill="1" applyBorder="1" applyAlignment="1" quotePrefix="1">
      <alignment horizontal="center" vertical="center"/>
    </xf>
    <xf numFmtId="1" fontId="10" fillId="2" borderId="8" xfId="0" applyNumberFormat="1" applyFont="1" applyFill="1" applyBorder="1" applyAlignment="1">
      <alignment horizontal="center" vertical="center"/>
    </xf>
    <xf numFmtId="1" fontId="6" fillId="0" borderId="8" xfId="0" applyNumberFormat="1" applyFont="1" applyFill="1" applyBorder="1" applyAlignment="1" quotePrefix="1">
      <alignment horizontal="center" vertical="center"/>
    </xf>
    <xf numFmtId="1" fontId="6" fillId="2" borderId="8" xfId="0" applyNumberFormat="1" applyFont="1" applyFill="1" applyBorder="1" applyAlignment="1">
      <alignment horizontal="center" vertical="center"/>
    </xf>
    <xf numFmtId="40" fontId="6" fillId="0" borderId="9" xfId="0" applyNumberFormat="1" applyFont="1" applyFill="1" applyBorder="1" applyAlignment="1" applyProtection="1" quotePrefix="1">
      <alignment horizontal="left" vertical="center"/>
      <protection/>
    </xf>
    <xf numFmtId="182" fontId="6" fillId="0" borderId="9" xfId="0" applyNumberFormat="1" applyFont="1" applyFill="1" applyBorder="1" applyAlignment="1" applyProtection="1" quotePrefix="1">
      <alignment horizontal="center" vertical="center"/>
      <protection/>
    </xf>
    <xf numFmtId="182" fontId="6" fillId="2" borderId="4" xfId="0" applyNumberFormat="1" applyFont="1" applyFill="1" applyBorder="1" applyAlignment="1" applyProtection="1" quotePrefix="1">
      <alignment horizontal="center" vertical="center"/>
      <protection/>
    </xf>
    <xf numFmtId="40" fontId="10" fillId="0" borderId="4" xfId="0" applyNumberFormat="1" applyFont="1" applyFill="1" applyBorder="1" applyAlignment="1" applyProtection="1" quotePrefix="1">
      <alignment horizontal="center" vertical="center"/>
      <protection/>
    </xf>
    <xf numFmtId="1" fontId="10" fillId="0" borderId="4" xfId="0" applyNumberFormat="1" applyFont="1" applyFill="1" applyBorder="1" applyAlignment="1" applyProtection="1" quotePrefix="1">
      <alignment horizontal="center" vertical="center"/>
      <protection/>
    </xf>
    <xf numFmtId="177" fontId="6" fillId="2" borderId="0" xfId="15" applyNumberFormat="1" applyFont="1" applyFill="1" applyBorder="1" applyAlignment="1" applyProtection="1">
      <alignment vertical="center"/>
      <protection/>
    </xf>
    <xf numFmtId="40" fontId="10" fillId="0" borderId="3" xfId="0" applyNumberFormat="1" applyFont="1" applyFill="1" applyBorder="1" applyAlignment="1" applyProtection="1" quotePrefix="1">
      <alignment horizontal="left" vertical="center"/>
      <protection/>
    </xf>
    <xf numFmtId="1" fontId="10" fillId="0" borderId="3" xfId="0" applyNumberFormat="1" applyFont="1" applyFill="1" applyBorder="1" applyAlignment="1" applyProtection="1" quotePrefix="1">
      <alignment horizontal="center" vertical="center"/>
      <protection/>
    </xf>
    <xf numFmtId="1" fontId="10" fillId="2" borderId="7" xfId="0" applyNumberFormat="1" applyFont="1" applyFill="1" applyBorder="1" applyAlignment="1" applyProtection="1" quotePrefix="1">
      <alignment horizontal="center" vertical="center"/>
      <protection/>
    </xf>
    <xf numFmtId="40" fontId="6" fillId="0" borderId="10" xfId="0" applyNumberFormat="1" applyFont="1" applyFill="1" applyBorder="1" applyAlignment="1" applyProtection="1" quotePrefix="1">
      <alignment horizontal="left" vertical="center"/>
      <protection/>
    </xf>
    <xf numFmtId="1" fontId="6" fillId="0" borderId="10" xfId="0" applyNumberFormat="1" applyFont="1" applyFill="1" applyBorder="1" applyAlignment="1" applyProtection="1" quotePrefix="1">
      <alignment horizontal="center" vertical="center"/>
      <protection/>
    </xf>
    <xf numFmtId="1" fontId="6" fillId="2" borderId="4" xfId="0" applyNumberFormat="1" applyFont="1" applyFill="1" applyBorder="1" applyAlignment="1" applyProtection="1" quotePrefix="1">
      <alignment horizontal="center" vertical="center"/>
      <protection/>
    </xf>
    <xf numFmtId="40" fontId="10" fillId="0" borderId="2" xfId="0" applyNumberFormat="1" applyFont="1" applyFill="1" applyBorder="1" applyAlignment="1" applyProtection="1" quotePrefix="1">
      <alignment horizontal="center" vertical="center"/>
      <protection/>
    </xf>
    <xf numFmtId="1" fontId="10" fillId="0" borderId="2" xfId="0" applyNumberFormat="1" applyFont="1" applyFill="1" applyBorder="1" applyAlignment="1" applyProtection="1" quotePrefix="1">
      <alignment horizontal="center" vertical="center"/>
      <protection/>
    </xf>
    <xf numFmtId="1" fontId="10" fillId="2" borderId="2" xfId="0" applyNumberFormat="1" applyFont="1" applyFill="1" applyBorder="1" applyAlignment="1" applyProtection="1" quotePrefix="1">
      <alignment horizontal="center" vertical="center"/>
      <protection/>
    </xf>
    <xf numFmtId="43" fontId="26" fillId="0" borderId="0" xfId="15" applyFont="1" applyFill="1" applyBorder="1" applyAlignment="1">
      <alignment/>
    </xf>
    <xf numFmtId="0" fontId="26" fillId="0" borderId="0" xfId="0" applyFont="1" applyFill="1" applyBorder="1" applyAlignment="1">
      <alignment vertical="center"/>
    </xf>
    <xf numFmtId="179" fontId="26" fillId="0" borderId="0" xfId="15" applyNumberFormat="1" applyFont="1" applyFill="1" applyAlignment="1">
      <alignment/>
    </xf>
    <xf numFmtId="0" fontId="23" fillId="0" borderId="0" xfId="0" applyFont="1" applyFill="1" applyAlignment="1">
      <alignment horizontal="center" vertical="center"/>
    </xf>
    <xf numFmtId="38" fontId="8" fillId="2" borderId="8" xfId="19" applyNumberFormat="1" applyFont="1" applyFill="1" applyBorder="1" applyAlignment="1">
      <alignment vertical="center" wrapText="1"/>
      <protection/>
    </xf>
    <xf numFmtId="38" fontId="6" fillId="2" borderId="8" xfId="19" applyNumberFormat="1" applyFont="1" applyFill="1" applyBorder="1" applyAlignment="1" quotePrefix="1">
      <alignment horizontal="center" vertical="center" wrapText="1"/>
      <protection/>
    </xf>
    <xf numFmtId="177" fontId="6" fillId="2" borderId="8" xfId="15" applyNumberFormat="1" applyFont="1" applyFill="1" applyBorder="1" applyAlignment="1">
      <alignment vertical="center" wrapText="1"/>
    </xf>
    <xf numFmtId="38" fontId="8" fillId="2" borderId="8" xfId="19" applyNumberFormat="1" applyFont="1" applyFill="1" applyBorder="1" applyAlignment="1" quotePrefix="1">
      <alignment horizontal="left" vertical="center" wrapText="1"/>
      <protection/>
    </xf>
    <xf numFmtId="38" fontId="8" fillId="2" borderId="8" xfId="19" applyNumberFormat="1" applyFont="1" applyFill="1" applyBorder="1" applyAlignment="1">
      <alignment horizontal="left" vertical="center" wrapText="1"/>
      <protection/>
    </xf>
    <xf numFmtId="38" fontId="10" fillId="2" borderId="8" xfId="19" applyNumberFormat="1" applyFont="1" applyFill="1" applyBorder="1" applyAlignment="1" quotePrefix="1">
      <alignment horizontal="center" vertical="center" wrapText="1"/>
      <protection/>
    </xf>
    <xf numFmtId="177" fontId="10" fillId="2" borderId="8" xfId="15" applyNumberFormat="1" applyFont="1" applyFill="1" applyBorder="1" applyAlignment="1">
      <alignment vertical="center" wrapText="1"/>
    </xf>
    <xf numFmtId="177" fontId="6" fillId="0" borderId="8" xfId="15" applyNumberFormat="1" applyFont="1" applyFill="1" applyBorder="1" applyAlignment="1">
      <alignment vertical="center" wrapText="1"/>
    </xf>
    <xf numFmtId="38" fontId="7" fillId="2" borderId="8" xfId="19" applyNumberFormat="1" applyFont="1" applyFill="1" applyBorder="1" applyAlignment="1" quotePrefix="1">
      <alignment vertical="center" wrapText="1"/>
      <protection/>
    </xf>
    <xf numFmtId="38" fontId="10" fillId="2" borderId="8" xfId="19" applyNumberFormat="1" applyFont="1" applyFill="1" applyBorder="1" applyAlignment="1">
      <alignment horizontal="center" vertical="center" wrapText="1"/>
      <protection/>
    </xf>
    <xf numFmtId="38" fontId="7" fillId="2" borderId="8" xfId="19" applyNumberFormat="1" applyFont="1" applyFill="1" applyBorder="1" applyAlignment="1" quotePrefix="1">
      <alignment horizontal="left" vertical="center" wrapText="1"/>
      <protection/>
    </xf>
    <xf numFmtId="38" fontId="6" fillId="2" borderId="8" xfId="19" applyNumberFormat="1" applyFont="1" applyFill="1" applyBorder="1" applyAlignment="1">
      <alignment horizontal="center" vertical="center" wrapText="1"/>
      <protection/>
    </xf>
    <xf numFmtId="38" fontId="11" fillId="2" borderId="8" xfId="19" applyNumberFormat="1" applyFont="1" applyFill="1" applyBorder="1" applyAlignment="1" quotePrefix="1">
      <alignment horizontal="center" vertical="center" wrapText="1"/>
      <protection/>
    </xf>
    <xf numFmtId="0" fontId="27" fillId="0" borderId="0" xfId="0" applyFont="1" applyAlignment="1">
      <alignment vertical="center"/>
    </xf>
    <xf numFmtId="0" fontId="17" fillId="2" borderId="6" xfId="0" applyFont="1" applyFill="1" applyBorder="1" applyAlignment="1">
      <alignment horizontal="center" vertical="center" wrapText="1"/>
    </xf>
    <xf numFmtId="0" fontId="17" fillId="2" borderId="6" xfId="0" applyFont="1" applyFill="1" applyBorder="1" applyAlignment="1">
      <alignment horizontal="center" vertical="center"/>
    </xf>
    <xf numFmtId="0" fontId="17" fillId="2" borderId="4" xfId="0" applyFont="1" applyFill="1" applyBorder="1" applyAlignment="1">
      <alignment horizontal="center" vertical="center" wrapText="1"/>
    </xf>
    <xf numFmtId="177" fontId="17" fillId="2" borderId="6" xfId="15" applyNumberFormat="1" applyFont="1" applyFill="1" applyBorder="1" applyAlignment="1">
      <alignment horizontal="center" vertical="center" wrapText="1"/>
    </xf>
    <xf numFmtId="177" fontId="17" fillId="2" borderId="2" xfId="15" applyNumberFormat="1" applyFont="1" applyFill="1" applyBorder="1" applyAlignment="1">
      <alignment horizontal="center" vertical="center" wrapText="1"/>
    </xf>
    <xf numFmtId="0" fontId="29" fillId="2" borderId="6" xfId="0" applyFont="1" applyFill="1" applyBorder="1" applyAlignment="1">
      <alignment horizontal="center" vertical="center" wrapText="1"/>
    </xf>
    <xf numFmtId="177" fontId="29" fillId="2" borderId="6" xfId="15" applyNumberFormat="1" applyFont="1" applyFill="1" applyBorder="1" applyAlignment="1">
      <alignment horizontal="center" vertical="center" wrapText="1"/>
    </xf>
    <xf numFmtId="0" fontId="29" fillId="0" borderId="2" xfId="0" applyFont="1" applyBorder="1" applyAlignment="1">
      <alignment horizontal="center" vertical="center"/>
    </xf>
    <xf numFmtId="0" fontId="16" fillId="2" borderId="6" xfId="0" applyFont="1" applyFill="1" applyBorder="1" applyAlignment="1" applyProtection="1" quotePrefix="1">
      <alignment horizontal="left" vertical="center" wrapText="1"/>
      <protection/>
    </xf>
    <xf numFmtId="0" fontId="16" fillId="2" borderId="6" xfId="0" applyFont="1" applyFill="1" applyBorder="1" applyAlignment="1" applyProtection="1" quotePrefix="1">
      <alignment horizontal="center" vertical="center"/>
      <protection/>
    </xf>
    <xf numFmtId="0" fontId="16" fillId="2" borderId="6" xfId="0" applyFont="1" applyFill="1" applyBorder="1" applyAlignment="1" applyProtection="1">
      <alignment horizontal="center" vertical="center"/>
      <protection/>
    </xf>
    <xf numFmtId="177" fontId="16" fillId="2" borderId="6" xfId="15" applyNumberFormat="1" applyFont="1" applyFill="1" applyBorder="1" applyAlignment="1" applyProtection="1">
      <alignment vertical="center"/>
      <protection/>
    </xf>
    <xf numFmtId="0" fontId="16" fillId="2" borderId="8" xfId="0" applyFont="1" applyFill="1" applyBorder="1" applyAlignment="1" applyProtection="1" quotePrefix="1">
      <alignment horizontal="left" vertical="center" wrapText="1"/>
      <protection/>
    </xf>
    <xf numFmtId="0" fontId="16" fillId="2" borderId="8" xfId="0" applyFont="1" applyFill="1" applyBorder="1" applyAlignment="1" applyProtection="1" quotePrefix="1">
      <alignment horizontal="center" vertical="center"/>
      <protection/>
    </xf>
    <xf numFmtId="177" fontId="16" fillId="2" borderId="8" xfId="15" applyNumberFormat="1" applyFont="1" applyFill="1" applyBorder="1" applyAlignment="1" applyProtection="1">
      <alignment vertical="center"/>
      <protection/>
    </xf>
    <xf numFmtId="0" fontId="31" fillId="2" borderId="8" xfId="0" applyFont="1" applyFill="1" applyBorder="1" applyAlignment="1" applyProtection="1" quotePrefix="1">
      <alignment horizontal="left" vertical="center" wrapText="1"/>
      <protection/>
    </xf>
    <xf numFmtId="0" fontId="31" fillId="2" borderId="8" xfId="0" applyFont="1" applyFill="1" applyBorder="1" applyAlignment="1" applyProtection="1" quotePrefix="1">
      <alignment horizontal="center" vertical="center"/>
      <protection/>
    </xf>
    <xf numFmtId="177" fontId="31" fillId="2" borderId="8" xfId="15" applyNumberFormat="1" applyFont="1" applyFill="1" applyBorder="1" applyAlignment="1" applyProtection="1">
      <alignment vertical="center"/>
      <protection/>
    </xf>
    <xf numFmtId="0" fontId="16" fillId="2" borderId="8" xfId="0" applyFont="1" applyFill="1" applyBorder="1" applyAlignment="1" applyProtection="1">
      <alignment horizontal="center" vertical="center"/>
      <protection/>
    </xf>
    <xf numFmtId="0" fontId="32" fillId="2" borderId="8" xfId="0" applyFont="1" applyFill="1" applyBorder="1" applyAlignment="1" applyProtection="1">
      <alignment horizontal="left" vertical="center" wrapText="1"/>
      <protection/>
    </xf>
    <xf numFmtId="0" fontId="32" fillId="2" borderId="8" xfId="0" applyFont="1" applyFill="1" applyBorder="1" applyAlignment="1" applyProtection="1" quotePrefix="1">
      <alignment horizontal="center" vertical="center"/>
      <protection/>
    </xf>
    <xf numFmtId="177" fontId="32" fillId="2" borderId="8" xfId="15" applyNumberFormat="1" applyFont="1" applyFill="1" applyBorder="1" applyAlignment="1" applyProtection="1">
      <alignment vertical="center"/>
      <protection/>
    </xf>
    <xf numFmtId="0" fontId="31" fillId="2" borderId="8" xfId="0" applyFont="1" applyFill="1" applyBorder="1" applyAlignment="1" applyProtection="1">
      <alignment horizontal="center" vertical="center"/>
      <protection/>
    </xf>
    <xf numFmtId="0" fontId="16" fillId="2" borderId="4" xfId="0" applyFont="1" applyFill="1" applyBorder="1" applyAlignment="1" applyProtection="1" quotePrefix="1">
      <alignment horizontal="left" vertical="center" wrapText="1"/>
      <protection/>
    </xf>
    <xf numFmtId="0" fontId="16" fillId="2" borderId="4" xfId="0" applyFont="1" applyFill="1" applyBorder="1" applyAlignment="1" applyProtection="1">
      <alignment horizontal="center" vertical="center"/>
      <protection/>
    </xf>
    <xf numFmtId="177" fontId="16" fillId="2" borderId="4" xfId="15" applyNumberFormat="1" applyFont="1" applyFill="1" applyBorder="1" applyAlignment="1" applyProtection="1">
      <alignment vertical="center"/>
      <protection/>
    </xf>
    <xf numFmtId="0" fontId="26"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177" fontId="10" fillId="2" borderId="2" xfId="15" applyNumberFormat="1" applyFont="1" applyFill="1" applyBorder="1" applyAlignment="1">
      <alignment horizontal="center" vertical="center" wrapText="1"/>
    </xf>
    <xf numFmtId="38" fontId="10" fillId="2" borderId="2" xfId="19" applyNumberFormat="1" applyFont="1" applyFill="1" applyBorder="1" applyAlignment="1">
      <alignment horizontal="center" vertical="center" wrapText="1"/>
      <protection/>
    </xf>
    <xf numFmtId="177" fontId="10" fillId="2" borderId="4" xfId="15" applyNumberFormat="1" applyFont="1" applyFill="1" applyBorder="1" applyAlignment="1">
      <alignment vertical="center" wrapText="1"/>
    </xf>
    <xf numFmtId="38" fontId="9" fillId="2" borderId="8" xfId="19" applyNumberFormat="1" applyFont="1" applyFill="1" applyBorder="1" applyAlignment="1">
      <alignment horizontal="left" vertical="center" wrapText="1"/>
      <protection/>
    </xf>
    <xf numFmtId="0" fontId="17" fillId="0" borderId="2" xfId="0" applyFont="1" applyFill="1" applyBorder="1" applyAlignment="1">
      <alignment horizontal="center" vertical="center"/>
    </xf>
    <xf numFmtId="43" fontId="17" fillId="0" borderId="2" xfId="15" applyFont="1" applyFill="1" applyBorder="1" applyAlignment="1">
      <alignment horizontal="center" vertical="center"/>
    </xf>
    <xf numFmtId="1" fontId="6" fillId="2" borderId="2" xfId="0" applyNumberFormat="1" applyFont="1" applyFill="1" applyBorder="1" applyAlignment="1" applyProtection="1">
      <alignment horizontal="center" vertical="center" wrapText="1"/>
      <protection/>
    </xf>
    <xf numFmtId="177" fontId="7" fillId="2" borderId="2" xfId="15" applyNumberFormat="1" applyFont="1" applyFill="1" applyBorder="1" applyAlignment="1" applyProtection="1">
      <alignment horizontal="center" vertical="center"/>
      <protection/>
    </xf>
    <xf numFmtId="0" fontId="22" fillId="0" borderId="6" xfId="0" applyFont="1" applyBorder="1" applyAlignment="1">
      <alignment horizontal="center" vertical="center"/>
    </xf>
    <xf numFmtId="0" fontId="22" fillId="0" borderId="4" xfId="0" applyFont="1" applyBorder="1" applyAlignment="1">
      <alignment horizontal="center" vertical="center"/>
    </xf>
    <xf numFmtId="0" fontId="27" fillId="0" borderId="3" xfId="0" applyFont="1" applyBorder="1" applyAlignment="1">
      <alignment vertical="center"/>
    </xf>
    <xf numFmtId="179" fontId="27" fillId="0" borderId="3" xfId="15" applyNumberFormat="1" applyFont="1" applyBorder="1" applyAlignment="1">
      <alignment vertical="center"/>
    </xf>
    <xf numFmtId="179" fontId="27" fillId="0" borderId="3" xfId="0" applyNumberFormat="1" applyFont="1" applyBorder="1" applyAlignment="1">
      <alignment vertical="center"/>
    </xf>
    <xf numFmtId="0" fontId="27" fillId="0" borderId="8" xfId="0" applyFont="1" applyBorder="1" applyAlignment="1">
      <alignment vertical="center"/>
    </xf>
    <xf numFmtId="179" fontId="27" fillId="0" borderId="8" xfId="15" applyNumberFormat="1" applyFont="1" applyBorder="1" applyAlignment="1">
      <alignment vertical="center"/>
    </xf>
    <xf numFmtId="179" fontId="27" fillId="0" borderId="8" xfId="0" applyNumberFormat="1" applyFont="1" applyBorder="1" applyAlignment="1">
      <alignment vertical="center"/>
    </xf>
    <xf numFmtId="179" fontId="22" fillId="0" borderId="8" xfId="15" applyNumberFormat="1" applyFont="1" applyBorder="1" applyAlignment="1">
      <alignment vertical="center"/>
    </xf>
    <xf numFmtId="0" fontId="22" fillId="0" borderId="8" xfId="0" applyFont="1" applyBorder="1" applyAlignment="1">
      <alignment vertical="center"/>
    </xf>
    <xf numFmtId="0" fontId="27" fillId="0" borderId="4" xfId="0" applyFont="1" applyBorder="1" applyAlignment="1">
      <alignment vertical="center"/>
    </xf>
    <xf numFmtId="0" fontId="22" fillId="0" borderId="4" xfId="0" applyFont="1" applyBorder="1" applyAlignment="1">
      <alignment vertical="center"/>
    </xf>
    <xf numFmtId="179" fontId="22" fillId="0" borderId="4" xfId="0" applyNumberFormat="1" applyFont="1" applyBorder="1" applyAlignment="1">
      <alignment vertical="center"/>
    </xf>
    <xf numFmtId="179" fontId="27" fillId="0" borderId="4" xfId="15" applyNumberFormat="1" applyFont="1" applyBorder="1" applyAlignment="1">
      <alignment vertical="center"/>
    </xf>
    <xf numFmtId="179" fontId="27" fillId="0" borderId="0" xfId="15" applyNumberFormat="1" applyFont="1" applyAlignment="1">
      <alignment vertical="center"/>
    </xf>
    <xf numFmtId="0" fontId="35" fillId="0" borderId="0" xfId="0" applyFont="1" applyAlignment="1">
      <alignment horizontal="left" vertical="top" wrapText="1"/>
    </xf>
    <xf numFmtId="0" fontId="36" fillId="0" borderId="0" xfId="0" applyFont="1" applyAlignment="1">
      <alignment horizontal="center" vertical="top" wrapText="1"/>
    </xf>
    <xf numFmtId="0" fontId="37" fillId="0" borderId="0" xfId="0" applyFont="1" applyAlignment="1">
      <alignment horizontal="justify" vertical="top" wrapText="1"/>
    </xf>
    <xf numFmtId="0" fontId="37" fillId="0" borderId="0" xfId="0" applyFont="1" applyAlignment="1">
      <alignment horizontal="justify"/>
    </xf>
    <xf numFmtId="0" fontId="38" fillId="0" borderId="0" xfId="0" applyFont="1" applyAlignment="1">
      <alignment horizontal="center"/>
    </xf>
    <xf numFmtId="0" fontId="39" fillId="0" borderId="0" xfId="0" applyFont="1" applyAlignment="1">
      <alignment horizontal="center"/>
    </xf>
    <xf numFmtId="0" fontId="35" fillId="0" borderId="0" xfId="0" applyFont="1" applyAlignment="1">
      <alignment horizontal="justify"/>
    </xf>
    <xf numFmtId="0" fontId="22" fillId="0" borderId="0" xfId="0" applyFont="1" applyAlignment="1">
      <alignment/>
    </xf>
    <xf numFmtId="0" fontId="27" fillId="0" borderId="0" xfId="0" applyFont="1" applyAlignment="1">
      <alignment/>
    </xf>
    <xf numFmtId="0" fontId="27" fillId="0" borderId="0" xfId="0" applyFont="1" applyAlignment="1">
      <alignment horizontal="justify"/>
    </xf>
    <xf numFmtId="0" fontId="40" fillId="0" borderId="0" xfId="0" applyFont="1" applyAlignment="1">
      <alignment/>
    </xf>
    <xf numFmtId="0" fontId="35" fillId="0" borderId="0" xfId="0" applyFont="1" applyAlignment="1">
      <alignment/>
    </xf>
    <xf numFmtId="0" fontId="41" fillId="0" borderId="0" xfId="0" applyFont="1" applyAlignment="1">
      <alignment horizontal="justify"/>
    </xf>
    <xf numFmtId="0" fontId="41" fillId="0" borderId="0" xfId="0" applyFont="1" applyAlignment="1">
      <alignment/>
    </xf>
    <xf numFmtId="0" fontId="33" fillId="0" borderId="0" xfId="0" applyFont="1" applyAlignment="1">
      <alignment horizontal="left"/>
    </xf>
    <xf numFmtId="0" fontId="35" fillId="0" borderId="0" xfId="0" applyFont="1" applyAlignment="1">
      <alignment vertical="top"/>
    </xf>
    <xf numFmtId="0" fontId="35" fillId="0" borderId="0" xfId="0" applyFont="1" applyAlignment="1">
      <alignment horizontal="left" vertical="top"/>
    </xf>
    <xf numFmtId="0" fontId="35" fillId="0" borderId="0" xfId="0" applyFont="1" applyAlignment="1">
      <alignment vertical="top" wrapText="1"/>
    </xf>
    <xf numFmtId="0" fontId="41" fillId="0" borderId="0" xfId="0" applyFont="1" applyAlignment="1">
      <alignment vertical="top" wrapText="1"/>
    </xf>
    <xf numFmtId="0" fontId="35" fillId="0" borderId="0" xfId="0" applyFont="1" applyAlignment="1">
      <alignment horizontal="left"/>
    </xf>
    <xf numFmtId="0" fontId="37" fillId="0" borderId="0" xfId="0" applyFont="1" applyAlignment="1">
      <alignment vertical="top" wrapText="1"/>
    </xf>
    <xf numFmtId="0" fontId="37" fillId="0" borderId="11" xfId="0" applyFont="1" applyBorder="1" applyAlignment="1">
      <alignment horizontal="center" vertical="top" wrapText="1"/>
    </xf>
    <xf numFmtId="0" fontId="35" fillId="0" borderId="8" xfId="0" applyFont="1" applyBorder="1" applyAlignment="1">
      <alignment vertical="top" wrapText="1"/>
    </xf>
    <xf numFmtId="0" fontId="35" fillId="0" borderId="8" xfId="0" applyFont="1" applyBorder="1" applyAlignment="1" quotePrefix="1">
      <alignment vertical="top" wrapText="1"/>
    </xf>
    <xf numFmtId="0" fontId="37" fillId="0" borderId="8" xfId="0" applyFont="1" applyBorder="1" applyAlignment="1">
      <alignment horizontal="center" vertical="top" wrapText="1"/>
    </xf>
    <xf numFmtId="0" fontId="42" fillId="0" borderId="0" xfId="0" applyFont="1" applyAlignment="1">
      <alignment horizontal="justify"/>
    </xf>
    <xf numFmtId="0" fontId="41" fillId="0" borderId="0" xfId="0" applyFont="1" applyAlignment="1">
      <alignment horizontal="left"/>
    </xf>
    <xf numFmtId="0" fontId="35" fillId="0" borderId="8" xfId="0" applyFont="1" applyBorder="1" applyAlignment="1">
      <alignment horizontal="left" vertical="top" wrapText="1" indent="1"/>
    </xf>
    <xf numFmtId="0" fontId="37" fillId="0" borderId="8" xfId="0" applyFont="1" applyBorder="1" applyAlignment="1">
      <alignment vertical="top" wrapText="1"/>
    </xf>
    <xf numFmtId="0" fontId="27" fillId="0" borderId="0" xfId="0" applyFont="1" applyAlignment="1">
      <alignment horizontal="left" vertical="top" wrapText="1"/>
    </xf>
    <xf numFmtId="0" fontId="27" fillId="0" borderId="0" xfId="0" applyFont="1" applyAlignment="1">
      <alignment vertical="top" wrapText="1"/>
    </xf>
    <xf numFmtId="0" fontId="22" fillId="0" borderId="0" xfId="0" applyFont="1" applyAlignment="1">
      <alignment horizontal="center" vertical="top" wrapText="1"/>
    </xf>
    <xf numFmtId="0" fontId="35" fillId="0" borderId="0" xfId="0" applyFont="1" applyAlignment="1">
      <alignment horizontal="justify" vertical="top" wrapText="1"/>
    </xf>
    <xf numFmtId="0" fontId="35" fillId="0" borderId="0" xfId="0" applyFont="1" applyAlignment="1">
      <alignment horizontal="center" vertical="top" wrapText="1"/>
    </xf>
    <xf numFmtId="0" fontId="27" fillId="0" borderId="0" xfId="0" applyFont="1" applyAlignment="1">
      <alignment horizontal="center" vertical="top" wrapText="1"/>
    </xf>
    <xf numFmtId="0" fontId="43" fillId="0" borderId="0" xfId="0" applyFont="1" applyAlignment="1">
      <alignment vertical="top" wrapText="1"/>
    </xf>
    <xf numFmtId="0" fontId="37" fillId="0" borderId="0" xfId="0" applyFont="1" applyAlignment="1">
      <alignment horizontal="center" vertical="top" wrapText="1"/>
    </xf>
    <xf numFmtId="0" fontId="35" fillId="0" borderId="0" xfId="0" applyFont="1" applyAlignment="1" quotePrefix="1">
      <alignment horizontal="left" vertical="top" wrapText="1"/>
    </xf>
    <xf numFmtId="0" fontId="27" fillId="0" borderId="0" xfId="0" applyFont="1" applyAlignment="1">
      <alignment horizontal="left" vertical="top"/>
    </xf>
    <xf numFmtId="0" fontId="35" fillId="0" borderId="0" xfId="0" applyFont="1" applyAlignment="1">
      <alignment horizontal="left" vertical="top" wrapText="1" indent="2"/>
    </xf>
    <xf numFmtId="0" fontId="41" fillId="0" borderId="0" xfId="0" applyFont="1" applyAlignment="1">
      <alignment horizontal="center" vertical="top" wrapText="1"/>
    </xf>
    <xf numFmtId="0" fontId="41" fillId="0" borderId="0" xfId="0" applyFont="1" applyAlignment="1">
      <alignment horizontal="left" vertical="top" wrapText="1"/>
    </xf>
    <xf numFmtId="0" fontId="21" fillId="0" borderId="0" xfId="0" applyFont="1" applyAlignment="1">
      <alignment vertical="center"/>
    </xf>
    <xf numFmtId="177" fontId="21" fillId="0" borderId="0" xfId="15" applyNumberFormat="1" applyFont="1" applyAlignment="1">
      <alignment/>
    </xf>
    <xf numFmtId="177" fontId="36" fillId="0" borderId="0" xfId="15" applyNumberFormat="1" applyFont="1" applyAlignment="1">
      <alignment vertical="top" wrapText="1"/>
    </xf>
    <xf numFmtId="177" fontId="44" fillId="0" borderId="0" xfId="15" applyNumberFormat="1" applyFont="1" applyAlignment="1">
      <alignment vertical="top" wrapText="1"/>
    </xf>
    <xf numFmtId="177" fontId="45" fillId="0" borderId="0" xfId="15" applyNumberFormat="1" applyFont="1" applyAlignment="1">
      <alignment vertical="top" wrapText="1"/>
    </xf>
    <xf numFmtId="177" fontId="34" fillId="0" borderId="0" xfId="15" applyNumberFormat="1" applyFont="1" applyAlignment="1">
      <alignment vertical="top" wrapText="1"/>
    </xf>
    <xf numFmtId="0" fontId="42" fillId="0" borderId="0" xfId="0" applyFont="1" applyAlignment="1">
      <alignment/>
    </xf>
    <xf numFmtId="0" fontId="33" fillId="0" borderId="0" xfId="0" applyFont="1" applyAlignment="1">
      <alignment horizontal="center" vertical="top"/>
    </xf>
    <xf numFmtId="0" fontId="46" fillId="0" borderId="0" xfId="0" applyFont="1" applyAlignment="1">
      <alignment vertical="center"/>
    </xf>
    <xf numFmtId="0" fontId="47" fillId="0" borderId="0" xfId="0" applyFont="1" applyAlignment="1">
      <alignment horizontal="justify" vertical="top" wrapText="1"/>
    </xf>
    <xf numFmtId="0" fontId="48" fillId="0" borderId="0" xfId="0" applyFont="1" applyAlignment="1">
      <alignment vertical="center"/>
    </xf>
    <xf numFmtId="0" fontId="46" fillId="0" borderId="0" xfId="0" applyNumberFormat="1" applyFont="1" applyAlignment="1">
      <alignment horizontal="center"/>
    </xf>
    <xf numFmtId="0" fontId="46" fillId="0" borderId="0" xfId="0" applyNumberFormat="1" applyFont="1" applyAlignment="1">
      <alignment vertical="center"/>
    </xf>
    <xf numFmtId="0" fontId="27" fillId="0" borderId="0" xfId="0" applyFont="1" applyAlignment="1">
      <alignment wrapText="1"/>
    </xf>
    <xf numFmtId="0" fontId="27" fillId="0" borderId="0" xfId="0" applyFont="1" applyAlignment="1">
      <alignment horizontal="justify" wrapText="1"/>
    </xf>
    <xf numFmtId="0" fontId="21" fillId="0" borderId="0" xfId="0" applyFont="1" applyAlignment="1">
      <alignment horizontal="justify" vertical="top" wrapText="1"/>
    </xf>
    <xf numFmtId="0" fontId="49" fillId="0" borderId="0" xfId="0" applyFont="1" applyAlignment="1">
      <alignment/>
    </xf>
    <xf numFmtId="0" fontId="27" fillId="0" borderId="0" xfId="0" applyFont="1" applyAlignment="1">
      <alignment vertical="center" wrapText="1"/>
    </xf>
    <xf numFmtId="0" fontId="21" fillId="0" borderId="0" xfId="0" applyFont="1" applyAlignment="1">
      <alignment/>
    </xf>
    <xf numFmtId="177" fontId="21" fillId="0" borderId="0" xfId="15" applyNumberFormat="1" applyFont="1" applyAlignment="1">
      <alignment/>
    </xf>
    <xf numFmtId="177" fontId="29" fillId="0" borderId="0" xfId="15" applyNumberFormat="1" applyFont="1" applyAlignment="1">
      <alignment/>
    </xf>
    <xf numFmtId="0" fontId="21" fillId="0" borderId="0" xfId="0" applyFont="1" applyAlignment="1">
      <alignment vertical="top"/>
    </xf>
    <xf numFmtId="0" fontId="27" fillId="0" borderId="0" xfId="0" applyFont="1" applyAlignment="1">
      <alignment vertical="top"/>
    </xf>
    <xf numFmtId="0" fontId="21" fillId="0" borderId="0" xfId="0" applyFont="1" applyAlignment="1">
      <alignment wrapText="1"/>
    </xf>
    <xf numFmtId="177" fontId="49" fillId="0" borderId="0" xfId="15" applyNumberFormat="1" applyFont="1" applyAlignment="1">
      <alignment/>
    </xf>
    <xf numFmtId="0" fontId="50" fillId="0" borderId="0" xfId="0" applyFont="1" applyAlignment="1">
      <alignment vertical="center"/>
    </xf>
    <xf numFmtId="177" fontId="27" fillId="0" borderId="0" xfId="0" applyNumberFormat="1" applyFont="1" applyAlignment="1">
      <alignment vertical="center"/>
    </xf>
    <xf numFmtId="177" fontId="51" fillId="0" borderId="0" xfId="15" applyNumberFormat="1" applyFont="1" applyAlignment="1">
      <alignment vertical="top" wrapText="1"/>
    </xf>
    <xf numFmtId="0" fontId="21" fillId="0" borderId="0" xfId="0" applyFont="1" applyAlignment="1">
      <alignment vertical="top" wrapText="1"/>
    </xf>
    <xf numFmtId="177" fontId="21" fillId="0" borderId="11" xfId="15" applyNumberFormat="1" applyFont="1" applyBorder="1" applyAlignment="1">
      <alignment horizontal="center" vertical="top" wrapText="1"/>
    </xf>
    <xf numFmtId="177" fontId="21" fillId="0" borderId="8" xfId="15" applyNumberFormat="1" applyFont="1" applyBorder="1" applyAlignment="1">
      <alignment vertical="top" wrapText="1"/>
    </xf>
    <xf numFmtId="177" fontId="21" fillId="0" borderId="8" xfId="15" applyNumberFormat="1" applyFont="1" applyBorder="1" applyAlignment="1">
      <alignment horizontal="center" vertical="top" wrapText="1"/>
    </xf>
    <xf numFmtId="177" fontId="21" fillId="0" borderId="9" xfId="15" applyNumberFormat="1" applyFont="1" applyBorder="1" applyAlignment="1">
      <alignment vertical="top" wrapText="1"/>
    </xf>
    <xf numFmtId="0" fontId="21" fillId="0" borderId="11" xfId="0" applyFont="1" applyBorder="1" applyAlignment="1">
      <alignment horizontal="center" vertical="top" wrapText="1"/>
    </xf>
    <xf numFmtId="0" fontId="21" fillId="0" borderId="8" xfId="0" applyFont="1" applyBorder="1" applyAlignment="1">
      <alignment vertical="top" wrapText="1"/>
    </xf>
    <xf numFmtId="177" fontId="21" fillId="0" borderId="8" xfId="0" applyNumberFormat="1" applyFont="1" applyBorder="1" applyAlignment="1">
      <alignment vertical="top" wrapText="1"/>
    </xf>
    <xf numFmtId="0" fontId="21" fillId="0" borderId="8" xfId="0" applyFont="1" applyBorder="1" applyAlignment="1">
      <alignment horizontal="center" vertical="top" wrapText="1"/>
    </xf>
    <xf numFmtId="177" fontId="36" fillId="0" borderId="0" xfId="15" applyNumberFormat="1" applyFont="1" applyAlignment="1">
      <alignment/>
    </xf>
    <xf numFmtId="0" fontId="21" fillId="0" borderId="9" xfId="0" applyFont="1" applyBorder="1" applyAlignment="1">
      <alignment vertical="top" wrapText="1"/>
    </xf>
    <xf numFmtId="177" fontId="21" fillId="0" borderId="0" xfId="15" applyNumberFormat="1" applyFont="1" applyAlignment="1">
      <alignment horizontal="center" vertical="top" wrapText="1"/>
    </xf>
    <xf numFmtId="0" fontId="49" fillId="0" borderId="0" xfId="0" applyFont="1" applyAlignment="1">
      <alignment vertical="center"/>
    </xf>
    <xf numFmtId="0" fontId="29" fillId="0" borderId="0" xfId="0" applyFont="1" applyAlignment="1">
      <alignment vertical="center"/>
    </xf>
    <xf numFmtId="183" fontId="34" fillId="0" borderId="0" xfId="0" applyNumberFormat="1" applyFont="1" applyAlignment="1">
      <alignment vertical="center"/>
    </xf>
    <xf numFmtId="183" fontId="52" fillId="0" borderId="0" xfId="0" applyNumberFormat="1" applyFont="1" applyAlignment="1">
      <alignment vertical="center"/>
    </xf>
    <xf numFmtId="177" fontId="36" fillId="0" borderId="0" xfId="15" applyNumberFormat="1" applyFont="1" applyAlignment="1">
      <alignment vertical="center" wrapText="1"/>
    </xf>
    <xf numFmtId="0" fontId="45" fillId="0" borderId="0" xfId="0" applyFont="1" applyAlignment="1">
      <alignment vertical="center"/>
    </xf>
    <xf numFmtId="177" fontId="45" fillId="0" borderId="0" xfId="0" applyNumberFormat="1" applyFont="1" applyAlignment="1">
      <alignment vertical="center"/>
    </xf>
    <xf numFmtId="177" fontId="21" fillId="0" borderId="0" xfId="15" applyNumberFormat="1" applyFont="1" applyAlignment="1">
      <alignment vertical="top" wrapText="1"/>
    </xf>
    <xf numFmtId="177" fontId="27" fillId="0" borderId="0" xfId="15" applyNumberFormat="1" applyFont="1" applyAlignment="1">
      <alignment/>
    </xf>
    <xf numFmtId="0" fontId="29" fillId="0" borderId="0" xfId="0" applyFont="1" applyBorder="1" applyAlignment="1">
      <alignment horizontal="right"/>
    </xf>
    <xf numFmtId="0" fontId="27" fillId="0" borderId="0" xfId="0" applyFont="1" applyBorder="1" applyAlignment="1">
      <alignment vertical="center"/>
    </xf>
    <xf numFmtId="177" fontId="29" fillId="0" borderId="0" xfId="15" applyNumberFormat="1" applyFont="1" applyAlignment="1">
      <alignment vertical="top" wrapText="1"/>
    </xf>
    <xf numFmtId="177" fontId="54" fillId="0" borderId="0" xfId="15" applyNumberFormat="1" applyFont="1" applyAlignment="1">
      <alignment vertical="top" wrapText="1"/>
    </xf>
    <xf numFmtId="177" fontId="21" fillId="0" borderId="0" xfId="0" applyNumberFormat="1" applyFont="1" applyAlignment="1">
      <alignment vertical="center"/>
    </xf>
    <xf numFmtId="177" fontId="45" fillId="0" borderId="0" xfId="15" applyNumberFormat="1" applyFont="1" applyAlignment="1">
      <alignment/>
    </xf>
    <xf numFmtId="0" fontId="37" fillId="0" borderId="0" xfId="0" applyFont="1" applyAlignment="1">
      <alignment horizontal="left" vertical="top" wrapText="1"/>
    </xf>
    <xf numFmtId="0" fontId="22" fillId="0" borderId="0" xfId="0" applyFont="1" applyAlignment="1">
      <alignment horizontal="left" vertical="top" wrapText="1"/>
    </xf>
    <xf numFmtId="0" fontId="37" fillId="0" borderId="0" xfId="0" applyFont="1" applyAlignment="1">
      <alignment/>
    </xf>
    <xf numFmtId="0" fontId="37" fillId="0" borderId="0" xfId="0" applyFont="1" applyAlignment="1">
      <alignment vertical="top"/>
    </xf>
    <xf numFmtId="0" fontId="37" fillId="0" borderId="6" xfId="0" applyFont="1" applyBorder="1" applyAlignment="1">
      <alignment horizontal="center" vertical="top" wrapText="1"/>
    </xf>
    <xf numFmtId="0" fontId="37" fillId="0" borderId="12" xfId="0" applyFont="1" applyBorder="1" applyAlignment="1">
      <alignment horizontal="center" vertical="top" wrapText="1"/>
    </xf>
    <xf numFmtId="0" fontId="37" fillId="0" borderId="4" xfId="0" applyFont="1" applyBorder="1" applyAlignment="1">
      <alignment horizontal="center" vertical="top" wrapText="1"/>
    </xf>
    <xf numFmtId="0" fontId="37" fillId="0" borderId="13" xfId="0" applyFont="1" applyBorder="1" applyAlignment="1">
      <alignment horizontal="center" vertical="top" wrapText="1"/>
    </xf>
    <xf numFmtId="0" fontId="37" fillId="0" borderId="6" xfId="0" applyFont="1" applyBorder="1" applyAlignment="1">
      <alignment horizontal="center" vertical="center" wrapText="1"/>
    </xf>
    <xf numFmtId="0" fontId="37" fillId="0" borderId="2" xfId="0" applyFont="1" applyBorder="1" applyAlignment="1">
      <alignment horizontal="center" vertical="center" wrapText="1"/>
    </xf>
    <xf numFmtId="0" fontId="25" fillId="0" borderId="0" xfId="0" applyFont="1" applyBorder="1" applyAlignment="1">
      <alignment vertical="center"/>
    </xf>
    <xf numFmtId="40" fontId="10" fillId="0" borderId="2" xfId="0" applyNumberFormat="1" applyFont="1" applyFill="1" applyBorder="1" applyAlignment="1" applyProtection="1">
      <alignment horizontal="center" vertical="center"/>
      <protection/>
    </xf>
    <xf numFmtId="1" fontId="10" fillId="0" borderId="2" xfId="0" applyNumberFormat="1" applyFont="1" applyFill="1" applyBorder="1" applyAlignment="1" applyProtection="1">
      <alignment horizontal="center" vertical="center" wrapText="1"/>
      <protection/>
    </xf>
    <xf numFmtId="38" fontId="7" fillId="2" borderId="0" xfId="19" applyNumberFormat="1" applyFont="1" applyFill="1" applyBorder="1" applyAlignment="1" quotePrefix="1">
      <alignment horizontal="left" vertical="center" wrapText="1"/>
      <protection/>
    </xf>
    <xf numFmtId="38" fontId="6" fillId="2" borderId="0" xfId="19" applyNumberFormat="1" applyFont="1" applyFill="1" applyBorder="1" applyAlignment="1" quotePrefix="1">
      <alignment horizontal="center" vertical="center" wrapText="1"/>
      <protection/>
    </xf>
    <xf numFmtId="38" fontId="6" fillId="2" borderId="5" xfId="19" applyNumberFormat="1" applyFont="1" applyFill="1" applyBorder="1" applyAlignment="1">
      <alignment horizontal="center" vertical="center" wrapText="1"/>
      <protection/>
    </xf>
    <xf numFmtId="177" fontId="10" fillId="2" borderId="5" xfId="15" applyNumberFormat="1" applyFont="1" applyFill="1" applyBorder="1" applyAlignment="1">
      <alignment vertical="center" wrapText="1"/>
    </xf>
    <xf numFmtId="38" fontId="6" fillId="2" borderId="0" xfId="19" applyNumberFormat="1" applyFont="1" applyFill="1" applyBorder="1" applyAlignment="1">
      <alignment vertical="center" wrapText="1"/>
      <protection/>
    </xf>
    <xf numFmtId="177" fontId="6" fillId="0" borderId="8" xfId="15" applyNumberFormat="1" applyFont="1" applyFill="1" applyBorder="1" applyAlignment="1">
      <alignment horizontal="right" vertical="center" wrapText="1"/>
    </xf>
    <xf numFmtId="179" fontId="36" fillId="0" borderId="0" xfId="15" applyNumberFormat="1" applyFont="1" applyAlignment="1">
      <alignment vertical="top" wrapText="1"/>
    </xf>
    <xf numFmtId="179" fontId="36" fillId="0" borderId="1" xfId="15" applyNumberFormat="1" applyFont="1" applyBorder="1" applyAlignment="1">
      <alignment vertical="top" wrapText="1"/>
    </xf>
    <xf numFmtId="177" fontId="34" fillId="0" borderId="14" xfId="15" applyNumberFormat="1" applyFont="1" applyBorder="1" applyAlignment="1">
      <alignment vertical="top" wrapText="1"/>
    </xf>
    <xf numFmtId="179" fontId="36" fillId="0" borderId="0" xfId="15" applyNumberFormat="1" applyFont="1" applyBorder="1" applyAlignment="1">
      <alignment vertical="top" wrapText="1"/>
    </xf>
    <xf numFmtId="0" fontId="57" fillId="0" borderId="0" xfId="0" applyFont="1" applyAlignment="1">
      <alignment horizontal="left"/>
    </xf>
    <xf numFmtId="177" fontId="21" fillId="0" borderId="1" xfId="15" applyNumberFormat="1" applyFont="1" applyBorder="1" applyAlignment="1">
      <alignment/>
    </xf>
    <xf numFmtId="0" fontId="56" fillId="0" borderId="0" xfId="0" applyFont="1" applyAlignment="1">
      <alignment horizontal="center" vertical="top" wrapText="1"/>
    </xf>
    <xf numFmtId="0" fontId="37" fillId="0" borderId="0" xfId="0" applyFont="1" applyBorder="1" applyAlignment="1">
      <alignment horizontal="left" vertical="top" wrapText="1"/>
    </xf>
    <xf numFmtId="177" fontId="21" fillId="0" borderId="1" xfId="15" applyNumberFormat="1" applyFont="1" applyBorder="1" applyAlignment="1">
      <alignment/>
    </xf>
    <xf numFmtId="177" fontId="45" fillId="0" borderId="1" xfId="15" applyNumberFormat="1" applyFont="1" applyBorder="1" applyAlignment="1">
      <alignment vertical="top" wrapText="1"/>
    </xf>
    <xf numFmtId="177" fontId="29" fillId="0" borderId="15" xfId="15" applyNumberFormat="1" applyFont="1" applyBorder="1" applyAlignment="1">
      <alignment/>
    </xf>
    <xf numFmtId="177" fontId="21" fillId="0" borderId="1" xfId="15" applyNumberFormat="1" applyFont="1" applyBorder="1" applyAlignment="1">
      <alignment vertical="top" wrapText="1"/>
    </xf>
    <xf numFmtId="0" fontId="37" fillId="0" borderId="0" xfId="0" applyFont="1" applyAlignment="1">
      <alignment horizontal="left"/>
    </xf>
    <xf numFmtId="0" fontId="37" fillId="0" borderId="0" xfId="0" applyFont="1" applyAlignment="1">
      <alignment horizontal="left" vertical="top"/>
    </xf>
    <xf numFmtId="177" fontId="36" fillId="0" borderId="1" xfId="15" applyNumberFormat="1" applyFont="1" applyBorder="1" applyAlignment="1">
      <alignment vertical="top" wrapText="1"/>
    </xf>
    <xf numFmtId="0" fontId="35" fillId="0" borderId="1" xfId="0" applyFont="1" applyBorder="1" applyAlignment="1">
      <alignment vertical="top" wrapText="1"/>
    </xf>
    <xf numFmtId="177" fontId="34" fillId="0" borderId="14" xfId="15" applyNumberFormat="1" applyFont="1" applyBorder="1" applyAlignment="1">
      <alignment vertical="center" wrapText="1"/>
    </xf>
    <xf numFmtId="0" fontId="35" fillId="0" borderId="0" xfId="0" applyFont="1" applyAlignment="1">
      <alignment horizontal="center" vertical="top"/>
    </xf>
    <xf numFmtId="0" fontId="36" fillId="2" borderId="0" xfId="0" applyFont="1" applyFill="1" applyAlignment="1">
      <alignment vertical="center"/>
    </xf>
    <xf numFmtId="177" fontId="21" fillId="2" borderId="0" xfId="15" applyNumberFormat="1" applyFont="1" applyFill="1" applyAlignment="1">
      <alignment vertical="center"/>
    </xf>
    <xf numFmtId="0" fontId="21" fillId="2" borderId="2" xfId="0" applyFont="1" applyFill="1" applyBorder="1" applyAlignment="1">
      <alignment horizontal="center" vertical="center" wrapText="1"/>
    </xf>
    <xf numFmtId="0" fontId="29" fillId="2" borderId="6" xfId="0" applyFont="1" applyFill="1" applyBorder="1" applyAlignment="1">
      <alignment vertical="center" wrapText="1"/>
    </xf>
    <xf numFmtId="0" fontId="29" fillId="2" borderId="3" xfId="0" applyFont="1" applyFill="1" applyBorder="1" applyAlignment="1">
      <alignment vertical="center" wrapText="1"/>
    </xf>
    <xf numFmtId="0" fontId="29" fillId="2" borderId="4" xfId="0" applyFont="1" applyFill="1" applyBorder="1" applyAlignment="1">
      <alignment vertical="center" wrapText="1"/>
    </xf>
    <xf numFmtId="9" fontId="53" fillId="0" borderId="0" xfId="20" applyFont="1" applyAlignment="1">
      <alignment vertical="top" wrapText="1"/>
    </xf>
    <xf numFmtId="0" fontId="35" fillId="0" borderId="0" xfId="0" applyFont="1" applyBorder="1" applyAlignment="1">
      <alignment horizontal="center" vertical="top" wrapText="1"/>
    </xf>
    <xf numFmtId="0" fontId="37" fillId="0" borderId="8" xfId="0" applyFont="1" applyBorder="1" applyAlignment="1">
      <alignment horizontal="left" vertical="top" wrapText="1"/>
    </xf>
    <xf numFmtId="177" fontId="21" fillId="0" borderId="0" xfId="15" applyNumberFormat="1" applyFont="1" applyBorder="1" applyAlignment="1">
      <alignment vertical="top" wrapText="1"/>
    </xf>
    <xf numFmtId="177" fontId="29" fillId="0" borderId="15" xfId="15" applyNumberFormat="1" applyFont="1" applyBorder="1" applyAlignment="1">
      <alignment/>
    </xf>
    <xf numFmtId="177" fontId="36" fillId="0" borderId="1" xfId="15" applyNumberFormat="1" applyFont="1" applyBorder="1" applyAlignment="1">
      <alignment/>
    </xf>
    <xf numFmtId="0" fontId="56" fillId="0" borderId="0" xfId="0" applyFont="1" applyBorder="1" applyAlignment="1">
      <alignment horizontal="center" vertical="top" wrapText="1"/>
    </xf>
    <xf numFmtId="177" fontId="36" fillId="0" borderId="0" xfId="15" applyNumberFormat="1" applyFont="1" applyBorder="1" applyAlignment="1">
      <alignment vertical="top" wrapText="1"/>
    </xf>
    <xf numFmtId="0" fontId="48" fillId="0" borderId="0" xfId="0" applyFont="1" applyAlignment="1">
      <alignment horizontal="center" vertical="center"/>
    </xf>
    <xf numFmtId="0" fontId="40" fillId="0" borderId="0" xfId="0" applyFont="1" applyAlignment="1">
      <alignment wrapText="1"/>
    </xf>
    <xf numFmtId="0" fontId="35" fillId="0" borderId="9" xfId="0" applyFont="1" applyBorder="1" applyAlignment="1">
      <alignment vertical="top" wrapText="1"/>
    </xf>
    <xf numFmtId="0" fontId="21" fillId="2" borderId="3" xfId="0" applyFont="1" applyFill="1" applyBorder="1" applyAlignment="1">
      <alignment vertical="center" wrapText="1"/>
    </xf>
    <xf numFmtId="0" fontId="34" fillId="0" borderId="0" xfId="0" applyFont="1" applyAlignment="1">
      <alignment horizontal="center" vertical="center" wrapText="1"/>
    </xf>
    <xf numFmtId="10" fontId="59" fillId="0" borderId="0" xfId="20" applyNumberFormat="1" applyFont="1" applyAlignment="1">
      <alignment vertical="center"/>
    </xf>
    <xf numFmtId="0" fontId="59" fillId="0" borderId="0" xfId="0" applyFont="1" applyAlignment="1">
      <alignment vertical="center"/>
    </xf>
    <xf numFmtId="188" fontId="59" fillId="0" borderId="0" xfId="0" applyNumberFormat="1" applyFont="1" applyAlignment="1">
      <alignment vertical="center"/>
    </xf>
    <xf numFmtId="10" fontId="59" fillId="0" borderId="0" xfId="20" applyNumberFormat="1" applyFont="1" applyBorder="1" applyAlignment="1">
      <alignment vertical="center"/>
    </xf>
    <xf numFmtId="10" fontId="59" fillId="2" borderId="0" xfId="20" applyNumberFormat="1" applyFont="1" applyFill="1" applyBorder="1" applyAlignment="1" applyProtection="1">
      <alignment vertical="center"/>
      <protection/>
    </xf>
    <xf numFmtId="10" fontId="59" fillId="0" borderId="0" xfId="0" applyNumberFormat="1" applyFont="1" applyBorder="1" applyAlignment="1">
      <alignment vertical="center"/>
    </xf>
    <xf numFmtId="10" fontId="59" fillId="0" borderId="0" xfId="0" applyNumberFormat="1" applyFont="1" applyAlignment="1">
      <alignment vertical="center"/>
    </xf>
    <xf numFmtId="0" fontId="22" fillId="0" borderId="2" xfId="0" applyFont="1" applyBorder="1" applyAlignment="1">
      <alignment horizontal="center" vertical="center"/>
    </xf>
    <xf numFmtId="177" fontId="17" fillId="2" borderId="0" xfId="15" applyNumberFormat="1" applyFont="1" applyFill="1" applyBorder="1" applyAlignment="1">
      <alignment horizontal="center" vertical="center" wrapText="1"/>
    </xf>
    <xf numFmtId="0" fontId="37" fillId="0" borderId="9" xfId="0" applyFont="1" applyBorder="1" applyAlignment="1">
      <alignment vertical="top" wrapText="1"/>
    </xf>
    <xf numFmtId="177" fontId="29" fillId="2" borderId="2" xfId="15" applyNumberFormat="1" applyFont="1" applyFill="1" applyBorder="1" applyAlignment="1">
      <alignment horizontal="center" vertical="center" wrapText="1"/>
    </xf>
    <xf numFmtId="177" fontId="21" fillId="0" borderId="0" xfId="15" applyNumberFormat="1" applyFont="1" applyBorder="1" applyAlignment="1">
      <alignment/>
    </xf>
    <xf numFmtId="177" fontId="29" fillId="0" borderId="0" xfId="15" applyNumberFormat="1" applyFont="1" applyBorder="1" applyAlignment="1">
      <alignment/>
    </xf>
    <xf numFmtId="177" fontId="34" fillId="0" borderId="0" xfId="15" applyNumberFormat="1" applyFont="1" applyBorder="1" applyAlignment="1">
      <alignment vertical="top" wrapText="1"/>
    </xf>
    <xf numFmtId="0" fontId="35" fillId="0" borderId="0" xfId="0" applyFont="1" applyBorder="1" applyAlignment="1">
      <alignment vertical="top" wrapText="1"/>
    </xf>
    <xf numFmtId="179" fontId="58" fillId="0" borderId="0" xfId="0" applyNumberFormat="1" applyFont="1" applyBorder="1" applyAlignment="1">
      <alignment vertical="top" wrapText="1"/>
    </xf>
    <xf numFmtId="177" fontId="36" fillId="0" borderId="0" xfId="15" applyNumberFormat="1" applyFont="1" applyBorder="1" applyAlignment="1">
      <alignment/>
    </xf>
    <xf numFmtId="177" fontId="36" fillId="0" borderId="0" xfId="15" applyNumberFormat="1" applyFont="1" applyBorder="1" applyAlignment="1">
      <alignment vertical="center" wrapText="1"/>
    </xf>
    <xf numFmtId="177" fontId="34" fillId="0" borderId="0" xfId="15" applyNumberFormat="1" applyFont="1" applyBorder="1" applyAlignment="1">
      <alignment vertical="center" wrapText="1"/>
    </xf>
    <xf numFmtId="177" fontId="21" fillId="0" borderId="0" xfId="15" applyNumberFormat="1" applyFont="1" applyBorder="1" applyAlignment="1">
      <alignment/>
    </xf>
    <xf numFmtId="177" fontId="29" fillId="0" borderId="0" xfId="15" applyNumberFormat="1" applyFont="1" applyBorder="1" applyAlignment="1">
      <alignment/>
    </xf>
    <xf numFmtId="0" fontId="41" fillId="0" borderId="0" xfId="0" applyFont="1" applyAlignment="1">
      <alignment vertical="top"/>
    </xf>
    <xf numFmtId="0" fontId="33" fillId="0" borderId="0" xfId="0" applyFont="1" applyAlignment="1">
      <alignment vertical="top"/>
    </xf>
    <xf numFmtId="0" fontId="48" fillId="0" borderId="0" xfId="0" applyFont="1" applyAlignment="1">
      <alignment vertical="center"/>
    </xf>
    <xf numFmtId="0" fontId="22" fillId="0" borderId="2" xfId="0" applyFont="1" applyBorder="1" applyAlignment="1">
      <alignment vertical="center"/>
    </xf>
    <xf numFmtId="0" fontId="27" fillId="0" borderId="6" xfId="0" applyFont="1" applyBorder="1" applyAlignment="1">
      <alignment vertical="center"/>
    </xf>
    <xf numFmtId="0" fontId="27" fillId="0" borderId="9" xfId="0" applyFont="1" applyBorder="1" applyAlignment="1">
      <alignment vertical="center"/>
    </xf>
    <xf numFmtId="0" fontId="26" fillId="0" borderId="0" xfId="0" applyFont="1" applyAlignment="1">
      <alignment horizontal="center" vertical="center"/>
    </xf>
    <xf numFmtId="38" fontId="6" fillId="2" borderId="0" xfId="0" applyNumberFormat="1" applyFont="1" applyFill="1" applyAlignment="1">
      <alignment horizontal="center" vertical="center"/>
    </xf>
    <xf numFmtId="0" fontId="37" fillId="0" borderId="0" xfId="0" applyFont="1" applyBorder="1" applyAlignment="1">
      <alignment horizontal="center" vertical="center" wrapText="1"/>
    </xf>
    <xf numFmtId="177" fontId="21" fillId="0" borderId="0" xfId="15" applyNumberFormat="1" applyFont="1" applyBorder="1" applyAlignment="1">
      <alignment horizontal="center" vertical="top" wrapText="1"/>
    </xf>
    <xf numFmtId="177" fontId="29" fillId="0" borderId="0" xfId="15" applyNumberFormat="1" applyFont="1" applyBorder="1" applyAlignment="1">
      <alignment horizontal="center" vertical="top" wrapText="1"/>
    </xf>
    <xf numFmtId="177" fontId="21" fillId="2" borderId="0" xfId="15" applyNumberFormat="1" applyFont="1" applyFill="1" applyBorder="1" applyAlignment="1">
      <alignment vertical="center"/>
    </xf>
    <xf numFmtId="177" fontId="29" fillId="2" borderId="0" xfId="15" applyNumberFormat="1" applyFont="1" applyFill="1" applyBorder="1" applyAlignment="1">
      <alignment horizontal="center" vertical="center" wrapText="1"/>
    </xf>
    <xf numFmtId="177" fontId="29" fillId="2" borderId="0" xfId="15" applyNumberFormat="1" applyFont="1" applyFill="1" applyBorder="1" applyAlignment="1">
      <alignment vertical="center" wrapText="1"/>
    </xf>
    <xf numFmtId="177" fontId="21" fillId="2" borderId="0" xfId="15" applyNumberFormat="1" applyFont="1" applyFill="1" applyBorder="1" applyAlignment="1">
      <alignment vertical="center" wrapText="1"/>
    </xf>
    <xf numFmtId="177" fontId="61" fillId="0" borderId="14" xfId="15" applyNumberFormat="1" applyFont="1" applyBorder="1" applyAlignment="1">
      <alignment vertical="top" wrapText="1"/>
    </xf>
    <xf numFmtId="177" fontId="62" fillId="2" borderId="3" xfId="15" applyNumberFormat="1" applyFont="1" applyFill="1" applyBorder="1" applyAlignment="1">
      <alignment vertical="center" wrapText="1"/>
    </xf>
    <xf numFmtId="177" fontId="60" fillId="2" borderId="3" xfId="15" applyNumberFormat="1" applyFont="1" applyFill="1" applyBorder="1" applyAlignment="1">
      <alignment vertical="center" wrapText="1"/>
    </xf>
    <xf numFmtId="177" fontId="62" fillId="2" borderId="4" xfId="15" applyNumberFormat="1" applyFont="1" applyFill="1" applyBorder="1" applyAlignment="1">
      <alignment vertical="center" wrapText="1"/>
    </xf>
    <xf numFmtId="38" fontId="6" fillId="2" borderId="0" xfId="0" applyNumberFormat="1" applyFont="1" applyFill="1" applyBorder="1" applyAlignment="1">
      <alignment horizontal="center" vertical="center"/>
    </xf>
    <xf numFmtId="38" fontId="6" fillId="2" borderId="0" xfId="0" applyNumberFormat="1" applyFont="1" applyFill="1" applyAlignment="1" quotePrefix="1">
      <alignment horizontal="center" vertical="center"/>
    </xf>
    <xf numFmtId="0" fontId="28" fillId="2" borderId="0" xfId="0" applyFont="1" applyFill="1" applyBorder="1" applyAlignment="1" applyProtection="1">
      <alignment horizontal="center" vertical="center"/>
      <protection/>
    </xf>
    <xf numFmtId="0" fontId="19" fillId="2" borderId="0" xfId="0" applyFont="1" applyFill="1" applyBorder="1" applyAlignment="1">
      <alignment horizontal="center" vertical="center"/>
    </xf>
    <xf numFmtId="177" fontId="20" fillId="2" borderId="0" xfId="15" applyNumberFormat="1" applyFont="1" applyFill="1" applyBorder="1" applyAlignment="1" quotePrefix="1">
      <alignment horizontal="center" vertical="center"/>
    </xf>
    <xf numFmtId="0" fontId="29" fillId="0" borderId="0" xfId="0" applyFont="1" applyBorder="1" applyAlignment="1">
      <alignment horizontal="center" vertical="center"/>
    </xf>
    <xf numFmtId="177" fontId="16" fillId="2" borderId="0" xfId="15" applyNumberFormat="1" applyFont="1" applyFill="1" applyBorder="1" applyAlignment="1" applyProtection="1">
      <alignment vertical="center"/>
      <protection/>
    </xf>
    <xf numFmtId="179" fontId="0" fillId="0" borderId="0" xfId="0" applyNumberFormat="1" applyAlignment="1">
      <alignment vertical="center"/>
    </xf>
    <xf numFmtId="0" fontId="19" fillId="2" borderId="0" xfId="0" applyFont="1" applyFill="1" applyBorder="1" applyAlignment="1">
      <alignment horizontal="center" vertical="center"/>
    </xf>
    <xf numFmtId="179" fontId="29" fillId="0" borderId="7" xfId="15" applyNumberFormat="1" applyFont="1" applyFill="1" applyBorder="1" applyAlignment="1">
      <alignment/>
    </xf>
    <xf numFmtId="179" fontId="29" fillId="0" borderId="8" xfId="15" applyNumberFormat="1" applyFont="1" applyFill="1" applyBorder="1" applyAlignment="1">
      <alignment/>
    </xf>
    <xf numFmtId="179" fontId="21" fillId="0" borderId="8" xfId="15" applyNumberFormat="1" applyFont="1" applyFill="1" applyBorder="1" applyAlignment="1">
      <alignment/>
    </xf>
    <xf numFmtId="180" fontId="29" fillId="0" borderId="8" xfId="15" applyNumberFormat="1" applyFont="1" applyBorder="1" applyAlignment="1">
      <alignment vertical="center"/>
    </xf>
    <xf numFmtId="180" fontId="21" fillId="0" borderId="8" xfId="15" applyNumberFormat="1" applyFont="1" applyBorder="1" applyAlignment="1">
      <alignment vertical="center"/>
    </xf>
    <xf numFmtId="181" fontId="29" fillId="0" borderId="8" xfId="15" applyNumberFormat="1" applyFont="1" applyFill="1" applyBorder="1" applyAlignment="1">
      <alignment/>
    </xf>
    <xf numFmtId="181" fontId="45" fillId="0" borderId="8" xfId="15" applyNumberFormat="1" applyFont="1" applyFill="1" applyBorder="1" applyAlignment="1">
      <alignment/>
    </xf>
    <xf numFmtId="179" fontId="21" fillId="0" borderId="9" xfId="15" applyNumberFormat="1" applyFont="1" applyFill="1" applyBorder="1" applyAlignment="1">
      <alignment/>
    </xf>
    <xf numFmtId="179" fontId="29" fillId="0" borderId="4" xfId="15" applyNumberFormat="1" applyFont="1" applyFill="1" applyBorder="1" applyAlignment="1">
      <alignment/>
    </xf>
    <xf numFmtId="179" fontId="29" fillId="0" borderId="3" xfId="15" applyNumberFormat="1" applyFont="1" applyFill="1" applyBorder="1" applyAlignment="1">
      <alignment/>
    </xf>
    <xf numFmtId="181" fontId="21" fillId="0" borderId="8" xfId="15" applyNumberFormat="1" applyFont="1" applyFill="1" applyBorder="1" applyAlignment="1">
      <alignment/>
    </xf>
    <xf numFmtId="181" fontId="51" fillId="0" borderId="8" xfId="15" applyNumberFormat="1" applyFont="1" applyFill="1" applyBorder="1" applyAlignment="1">
      <alignment/>
    </xf>
    <xf numFmtId="179" fontId="29" fillId="0" borderId="2" xfId="15" applyNumberFormat="1" applyFont="1" applyFill="1" applyBorder="1" applyAlignment="1">
      <alignment/>
    </xf>
    <xf numFmtId="177" fontId="20" fillId="2" borderId="1" xfId="15" applyNumberFormat="1" applyFont="1" applyFill="1" applyBorder="1" applyAlignment="1" quotePrefix="1">
      <alignment vertical="center"/>
    </xf>
    <xf numFmtId="177" fontId="20" fillId="2" borderId="0" xfId="15" applyNumberFormat="1" applyFont="1" applyFill="1" applyBorder="1" applyAlignment="1" quotePrefix="1">
      <alignment vertical="center"/>
    </xf>
    <xf numFmtId="177" fontId="31" fillId="2" borderId="0" xfId="15" applyNumberFormat="1" applyFont="1" applyFill="1" applyBorder="1" applyAlignment="1" applyProtection="1">
      <alignment vertical="center"/>
      <protection/>
    </xf>
    <xf numFmtId="177" fontId="32" fillId="2" borderId="0" xfId="15" applyNumberFormat="1" applyFont="1" applyFill="1" applyBorder="1" applyAlignment="1" applyProtection="1">
      <alignment vertical="center"/>
      <protection/>
    </xf>
    <xf numFmtId="179" fontId="34" fillId="0" borderId="0" xfId="15" applyNumberFormat="1" applyFont="1" applyAlignment="1">
      <alignment vertical="top" wrapText="1"/>
    </xf>
    <xf numFmtId="177" fontId="61" fillId="0" borderId="14" xfId="15" applyNumberFormat="1" applyFont="1" applyBorder="1" applyAlignment="1">
      <alignment vertical="center" wrapText="1"/>
    </xf>
    <xf numFmtId="179" fontId="61" fillId="0" borderId="15" xfId="0" applyNumberFormat="1" applyFont="1" applyBorder="1" applyAlignment="1">
      <alignment vertical="top" wrapText="1"/>
    </xf>
    <xf numFmtId="177" fontId="62" fillId="0" borderId="14" xfId="15" applyNumberFormat="1" applyFont="1" applyBorder="1" applyAlignment="1">
      <alignment/>
    </xf>
    <xf numFmtId="177" fontId="29" fillId="2" borderId="16" xfId="15" applyNumberFormat="1" applyFont="1" applyFill="1" applyBorder="1" applyAlignment="1">
      <alignment horizontal="center" vertical="center" wrapText="1"/>
    </xf>
    <xf numFmtId="0" fontId="1" fillId="2" borderId="0" xfId="0" applyFont="1" applyFill="1" applyAlignment="1">
      <alignment horizontal="center" vertical="center"/>
    </xf>
    <xf numFmtId="0" fontId="28" fillId="2" borderId="0" xfId="0" applyFont="1" applyFill="1" applyBorder="1" applyAlignment="1" applyProtection="1">
      <alignment horizontal="center" vertical="center"/>
      <protection/>
    </xf>
    <xf numFmtId="177" fontId="62" fillId="0" borderId="8" xfId="15" applyNumberFormat="1" applyFont="1" applyBorder="1" applyAlignment="1">
      <alignment vertical="top" wrapText="1"/>
    </xf>
    <xf numFmtId="177" fontId="62" fillId="0" borderId="8" xfId="15" applyNumberFormat="1" applyFont="1" applyBorder="1" applyAlignment="1">
      <alignment horizontal="center" vertical="top" wrapText="1"/>
    </xf>
    <xf numFmtId="177" fontId="60" fillId="0" borderId="8" xfId="15" applyNumberFormat="1" applyFont="1" applyBorder="1" applyAlignment="1">
      <alignment vertical="top" wrapText="1"/>
    </xf>
    <xf numFmtId="177" fontId="60" fillId="0" borderId="8" xfId="15" applyNumberFormat="1" applyFont="1" applyBorder="1" applyAlignment="1">
      <alignment horizontal="center" vertical="top" wrapText="1"/>
    </xf>
    <xf numFmtId="0" fontId="61" fillId="0" borderId="17" xfId="0" applyFont="1" applyBorder="1" applyAlignment="1">
      <alignment horizontal="left" vertical="top" wrapText="1"/>
    </xf>
    <xf numFmtId="177" fontId="62" fillId="0" borderId="9" xfId="15" applyNumberFormat="1" applyFont="1" applyBorder="1" applyAlignment="1">
      <alignment vertical="top" wrapText="1"/>
    </xf>
    <xf numFmtId="177" fontId="62" fillId="0" borderId="9" xfId="15" applyNumberFormat="1" applyFont="1" applyBorder="1" applyAlignment="1">
      <alignment horizontal="center" vertical="top" wrapText="1"/>
    </xf>
    <xf numFmtId="177" fontId="62" fillId="0" borderId="15" xfId="15" applyNumberFormat="1" applyFont="1" applyBorder="1" applyAlignment="1">
      <alignment/>
    </xf>
    <xf numFmtId="177" fontId="63" fillId="2" borderId="0" xfId="15" applyNumberFormat="1" applyFont="1" applyFill="1" applyBorder="1" applyAlignment="1">
      <alignment vertical="center"/>
    </xf>
    <xf numFmtId="177" fontId="62" fillId="0" borderId="0" xfId="15" applyNumberFormat="1" applyFont="1" applyAlignment="1">
      <alignment vertical="top" wrapText="1"/>
    </xf>
    <xf numFmtId="38" fontId="6" fillId="2" borderId="0" xfId="0" applyNumberFormat="1" applyFont="1" applyFill="1" applyBorder="1" applyAlignment="1">
      <alignment horizontal="center" vertical="center"/>
    </xf>
    <xf numFmtId="38" fontId="6" fillId="2" borderId="0" xfId="0" applyNumberFormat="1" applyFont="1" applyFill="1" applyAlignment="1" quotePrefix="1">
      <alignment horizontal="center" vertical="center"/>
    </xf>
    <xf numFmtId="38" fontId="6" fillId="2" borderId="0" xfId="0" applyNumberFormat="1" applyFont="1" applyFill="1" applyAlignment="1">
      <alignment horizontal="center" vertical="center"/>
    </xf>
    <xf numFmtId="177" fontId="29" fillId="2" borderId="18" xfId="15" applyNumberFormat="1" applyFont="1" applyFill="1" applyBorder="1" applyAlignment="1">
      <alignment horizontal="center" vertical="center" wrapText="1"/>
    </xf>
    <xf numFmtId="0" fontId="22" fillId="0" borderId="0" xfId="0" applyFont="1" applyAlignment="1">
      <alignment horizontal="center" vertical="center"/>
    </xf>
    <xf numFmtId="43" fontId="23" fillId="0" borderId="0" xfId="15" applyFont="1" applyFill="1" applyBorder="1" applyAlignment="1">
      <alignment horizontal="center"/>
    </xf>
    <xf numFmtId="0" fontId="22" fillId="0" borderId="0" xfId="0" applyFont="1" applyFill="1" applyAlignment="1">
      <alignment horizontal="center"/>
    </xf>
    <xf numFmtId="0" fontId="23" fillId="0" borderId="0" xfId="0" applyFont="1" applyFill="1" applyAlignment="1">
      <alignment horizontal="center"/>
    </xf>
    <xf numFmtId="0" fontId="23" fillId="0" borderId="0" xfId="0" applyFont="1" applyFill="1" applyBorder="1" applyAlignment="1">
      <alignment horizontal="center"/>
    </xf>
    <xf numFmtId="179" fontId="26" fillId="0" borderId="0" xfId="15" applyNumberFormat="1" applyFont="1" applyFill="1" applyAlignment="1">
      <alignment horizontal="center"/>
    </xf>
    <xf numFmtId="37" fontId="13" fillId="2" borderId="0" xfId="0" applyNumberFormat="1" applyFont="1" applyFill="1" applyAlignment="1" applyProtection="1">
      <alignment horizontal="center" vertical="center"/>
      <protection/>
    </xf>
    <xf numFmtId="177" fontId="20" fillId="2" borderId="1" xfId="15" applyNumberFormat="1" applyFont="1" applyFill="1" applyBorder="1" applyAlignment="1" quotePrefix="1">
      <alignment horizontal="center" vertical="center"/>
    </xf>
    <xf numFmtId="38" fontId="3" fillId="2" borderId="0" xfId="19" applyNumberFormat="1" applyFont="1" applyFill="1" applyAlignment="1">
      <alignment horizontal="center" vertical="center" wrapText="1"/>
      <protection/>
    </xf>
    <xf numFmtId="38" fontId="5" fillId="2" borderId="0" xfId="19" applyNumberFormat="1" applyFont="1" applyFill="1" applyAlignment="1">
      <alignment horizontal="center" vertical="center" wrapText="1"/>
      <protection/>
    </xf>
    <xf numFmtId="38" fontId="1" fillId="2" borderId="0" xfId="19" applyNumberFormat="1" applyFont="1" applyFill="1" applyAlignment="1">
      <alignment horizontal="center" vertical="center" wrapText="1"/>
      <protection/>
    </xf>
    <xf numFmtId="177" fontId="6" fillId="2" borderId="0" xfId="15" applyNumberFormat="1" applyFont="1" applyFill="1" applyBorder="1" applyAlignment="1">
      <alignment horizontal="center" vertical="center" wrapText="1"/>
    </xf>
    <xf numFmtId="38" fontId="6" fillId="2" borderId="0" xfId="19" applyNumberFormat="1" applyFont="1" applyFill="1" applyAlignment="1">
      <alignment vertical="center" wrapText="1"/>
      <protection/>
    </xf>
    <xf numFmtId="38" fontId="6" fillId="2" borderId="0" xfId="19" applyNumberFormat="1" applyFont="1" applyFill="1" applyAlignment="1" quotePrefix="1">
      <alignment vertical="center" wrapText="1"/>
      <protection/>
    </xf>
    <xf numFmtId="177" fontId="6" fillId="2" borderId="0" xfId="15" applyNumberFormat="1" applyFont="1" applyFill="1" applyAlignment="1" quotePrefix="1">
      <alignment horizontal="center" vertical="center" wrapText="1"/>
    </xf>
    <xf numFmtId="0" fontId="27" fillId="0" borderId="0" xfId="0" applyFont="1" applyAlignment="1">
      <alignment horizontal="center" vertical="center"/>
    </xf>
    <xf numFmtId="38" fontId="14" fillId="2" borderId="0" xfId="19" applyNumberFormat="1" applyFont="1" applyFill="1" applyAlignment="1">
      <alignment horizontal="center" vertical="center" wrapText="1"/>
      <protection/>
    </xf>
    <xf numFmtId="177" fontId="6" fillId="2" borderId="0" xfId="15" applyNumberFormat="1" applyFont="1" applyFill="1" applyAlignment="1">
      <alignment horizontal="center" vertical="center" wrapText="1"/>
    </xf>
    <xf numFmtId="0" fontId="37" fillId="0" borderId="6" xfId="0" applyFont="1" applyBorder="1" applyAlignment="1">
      <alignment horizontal="center" vertical="top" wrapText="1"/>
    </xf>
    <xf numFmtId="0" fontId="0" fillId="0" borderId="4" xfId="0" applyBorder="1" applyAlignment="1">
      <alignment horizontal="center" vertical="top" wrapText="1"/>
    </xf>
    <xf numFmtId="0" fontId="33" fillId="0" borderId="0" xfId="0" applyFont="1" applyAlignment="1">
      <alignment horizontal="center" vertical="top"/>
    </xf>
    <xf numFmtId="0" fontId="33" fillId="0" borderId="0" xfId="0" applyFont="1" applyAlignment="1">
      <alignment horizontal="center" vertical="center"/>
    </xf>
    <xf numFmtId="0" fontId="37" fillId="0" borderId="0" xfId="0" applyFont="1" applyAlignment="1">
      <alignment horizontal="center" vertical="center" wrapText="1"/>
    </xf>
    <xf numFmtId="0" fontId="41" fillId="0" borderId="0" xfId="0" applyFont="1" applyAlignment="1">
      <alignment horizontal="center" vertical="top" wrapText="1"/>
    </xf>
    <xf numFmtId="0" fontId="38" fillId="0" borderId="0" xfId="0" applyFont="1" applyAlignment="1">
      <alignment horizontal="center"/>
    </xf>
    <xf numFmtId="0" fontId="55" fillId="0" borderId="0" xfId="0" applyFont="1" applyAlignment="1">
      <alignment horizontal="center"/>
    </xf>
    <xf numFmtId="0" fontId="19" fillId="0" borderId="0" xfId="0" applyFont="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16" xfId="0" applyFont="1" applyBorder="1" applyAlignment="1">
      <alignment horizontal="center" vertical="center"/>
    </xf>
    <xf numFmtId="177" fontId="6" fillId="2" borderId="5" xfId="15" applyNumberFormat="1" applyFont="1" applyFill="1" applyBorder="1" applyAlignment="1">
      <alignment horizontal="center" vertical="center" wrapText="1"/>
    </xf>
    <xf numFmtId="38" fontId="6" fillId="2" borderId="0" xfId="19" applyNumberFormat="1" applyFont="1" applyFill="1" applyAlignment="1" quotePrefix="1">
      <alignment horizontal="center" vertical="center" wrapText="1"/>
      <protection/>
    </xf>
    <xf numFmtId="38" fontId="15" fillId="2" borderId="0" xfId="19" applyNumberFormat="1" applyFont="1" applyFill="1" applyAlignment="1">
      <alignment horizontal="center" vertical="center" wrapText="1"/>
      <protection/>
    </xf>
    <xf numFmtId="0" fontId="46" fillId="0" borderId="0" xfId="0" applyFont="1" applyAlignment="1">
      <alignment/>
    </xf>
    <xf numFmtId="0" fontId="64" fillId="0" borderId="0" xfId="0" applyFont="1" applyAlignment="1">
      <alignment/>
    </xf>
    <xf numFmtId="0" fontId="19" fillId="0" borderId="0" xfId="0" applyFont="1" applyAlignment="1">
      <alignment vertical="center"/>
    </xf>
    <xf numFmtId="177" fontId="22" fillId="0" borderId="2" xfId="15" applyNumberFormat="1" applyFont="1" applyBorder="1" applyAlignment="1">
      <alignment vertical="center"/>
    </xf>
    <xf numFmtId="0" fontId="27" fillId="0" borderId="11" xfId="0" applyFont="1" applyBorder="1" applyAlignment="1">
      <alignment vertical="center"/>
    </xf>
    <xf numFmtId="177" fontId="27" fillId="0" borderId="11" xfId="15" applyNumberFormat="1" applyFont="1" applyBorder="1" applyAlignment="1">
      <alignment vertical="center"/>
    </xf>
    <xf numFmtId="177" fontId="27" fillId="0" borderId="8" xfId="15" applyNumberFormat="1" applyFont="1" applyBorder="1" applyAlignment="1">
      <alignment vertical="center"/>
    </xf>
    <xf numFmtId="177" fontId="27" fillId="0" borderId="9" xfId="15" applyNumberFormat="1" applyFont="1" applyBorder="1" applyAlignment="1">
      <alignment vertical="center"/>
    </xf>
    <xf numFmtId="177" fontId="27" fillId="0" borderId="4" xfId="15" applyNumberFormat="1" applyFont="1" applyBorder="1" applyAlignment="1">
      <alignment vertical="center"/>
    </xf>
    <xf numFmtId="0" fontId="27" fillId="0" borderId="2" xfId="0" applyFont="1" applyBorder="1" applyAlignment="1">
      <alignment vertical="center"/>
    </xf>
    <xf numFmtId="177" fontId="27" fillId="0" borderId="2" xfId="15" applyNumberFormat="1" applyFont="1" applyBorder="1" applyAlignment="1">
      <alignment vertical="center"/>
    </xf>
    <xf numFmtId="177" fontId="27" fillId="0" borderId="6" xfId="15" applyNumberFormat="1" applyFont="1" applyBorder="1" applyAlignment="1">
      <alignment vertical="center"/>
    </xf>
    <xf numFmtId="0" fontId="27" fillId="0" borderId="7" xfId="0" applyFont="1" applyBorder="1" applyAlignment="1">
      <alignment vertical="center"/>
    </xf>
    <xf numFmtId="177" fontId="27" fillId="0" borderId="7" xfId="15" applyNumberFormat="1" applyFont="1" applyBorder="1" applyAlignment="1">
      <alignment vertical="center"/>
    </xf>
    <xf numFmtId="0" fontId="19" fillId="0" borderId="0" xfId="0" applyFont="1" applyAlignment="1">
      <alignment vertical="center"/>
    </xf>
    <xf numFmtId="0" fontId="22"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center" vertical="center"/>
    </xf>
    <xf numFmtId="0" fontId="22" fillId="0" borderId="0" xfId="0" applyFont="1" applyAlignment="1">
      <alignment vertical="center"/>
    </xf>
  </cellXfs>
  <cellStyles count="7">
    <cellStyle name="Normal" xfId="0"/>
    <cellStyle name="Comma" xfId="15"/>
    <cellStyle name="Comma [0]" xfId="16"/>
    <cellStyle name="Currency" xfId="17"/>
    <cellStyle name="Currency [0]" xfId="18"/>
    <cellStyle name="Normal_LCTT - GT"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Kiemtoanbanthao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I TIET CHO THUYET MINH"/>
      <sheetName val="Suadoi"/>
      <sheetName val="Tong hop dieu chinh"/>
      <sheetName val="BIA"/>
      <sheetName val="MLUC"/>
      <sheetName val="bao cao kiem toan"/>
      <sheetName val="BTKTS-VIET 2006"/>
      <sheetName val="BTKTS- HOA"/>
      <sheetName val="KQKD1.VIET"/>
      <sheetName val="KQKD- HOA"/>
      <sheetName val="LCTT - GT"/>
      <sheetName val="THUYET MINH 2"/>
      <sheetName val="THUYET MINH 3"/>
      <sheetName val="THUYET MINH 4"/>
      <sheetName val="THUYET MINH 7"/>
      <sheetName val="THUYET MINH 8"/>
      <sheetName val="THUYET MINH 9"/>
      <sheetName val="THUYET MINH 10"/>
      <sheetName val="THUYET MINH 11"/>
      <sheetName val="THUYET MINH 13"/>
      <sheetName val="THUYET MINH 14"/>
      <sheetName val="THUYET MINH 15"/>
      <sheetName val="00000000"/>
      <sheetName val="10000000"/>
    </sheetNames>
    <sheetDataSet>
      <sheetData sheetId="6">
        <row r="8">
          <cell r="E8">
            <v>19917345134</v>
          </cell>
        </row>
        <row r="14">
          <cell r="D14">
            <v>92532217871</v>
          </cell>
          <cell r="E14">
            <v>135618512434</v>
          </cell>
        </row>
        <row r="15">
          <cell r="D15">
            <v>9853480016</v>
          </cell>
          <cell r="E15">
            <v>36876463960</v>
          </cell>
        </row>
        <row r="16">
          <cell r="D16">
            <v>0</v>
          </cell>
          <cell r="E16">
            <v>0</v>
          </cell>
        </row>
        <row r="17">
          <cell r="D17">
            <v>0</v>
          </cell>
          <cell r="E17">
            <v>0</v>
          </cell>
        </row>
        <row r="24">
          <cell r="D24">
            <v>0</v>
          </cell>
          <cell r="E24">
            <v>0</v>
          </cell>
        </row>
        <row r="25">
          <cell r="D25">
            <v>0</v>
          </cell>
          <cell r="E25">
            <v>0</v>
          </cell>
        </row>
        <row r="26">
          <cell r="D26">
            <v>-8491684597</v>
          </cell>
          <cell r="E26">
            <v>-14756334300</v>
          </cell>
        </row>
        <row r="28">
          <cell r="D28">
            <v>236287328800</v>
          </cell>
          <cell r="E28">
            <v>133119735571</v>
          </cell>
        </row>
        <row r="31">
          <cell r="D31">
            <v>3937030371</v>
          </cell>
          <cell r="E31">
            <v>14195301732</v>
          </cell>
        </row>
        <row r="32">
          <cell r="D32">
            <v>17734840300</v>
          </cell>
          <cell r="E32">
            <v>5832331600</v>
          </cell>
        </row>
        <row r="33">
          <cell r="D33">
            <v>9621923958</v>
          </cell>
          <cell r="E33">
            <v>5070750000</v>
          </cell>
        </row>
        <row r="34">
          <cell r="D34">
            <v>1673884747</v>
          </cell>
          <cell r="E34">
            <v>309478998</v>
          </cell>
        </row>
        <row r="37">
          <cell r="D37">
            <v>0</v>
          </cell>
          <cell r="E37">
            <v>0</v>
          </cell>
        </row>
        <row r="38">
          <cell r="D38">
            <v>0</v>
          </cell>
          <cell r="E38">
            <v>0</v>
          </cell>
        </row>
        <row r="39">
          <cell r="D39">
            <v>0</v>
          </cell>
          <cell r="E39">
            <v>0</v>
          </cell>
        </row>
        <row r="40">
          <cell r="D40">
            <v>0</v>
          </cell>
          <cell r="E40">
            <v>340380000</v>
          </cell>
        </row>
        <row r="44">
          <cell r="D44">
            <v>496186887990</v>
          </cell>
          <cell r="E44">
            <v>483870723679</v>
          </cell>
        </row>
        <row r="52">
          <cell r="D52">
            <v>311657482100</v>
          </cell>
          <cell r="E52">
            <v>21091424665</v>
          </cell>
        </row>
        <row r="56">
          <cell r="D56">
            <v>0</v>
          </cell>
          <cell r="E56">
            <v>0</v>
          </cell>
        </row>
        <row r="57">
          <cell r="D57">
            <v>0</v>
          </cell>
          <cell r="E57">
            <v>0</v>
          </cell>
        </row>
        <row r="58">
          <cell r="D58">
            <v>0</v>
          </cell>
          <cell r="E58">
            <v>0</v>
          </cell>
        </row>
        <row r="59">
          <cell r="D59">
            <v>0</v>
          </cell>
          <cell r="E59">
            <v>0</v>
          </cell>
        </row>
        <row r="61">
          <cell r="D61">
            <v>6702126481</v>
          </cell>
          <cell r="E61">
            <v>4790739083</v>
          </cell>
        </row>
        <row r="71">
          <cell r="D71">
            <v>58311771106</v>
          </cell>
          <cell r="E71">
            <v>38132978157</v>
          </cell>
        </row>
        <row r="72">
          <cell r="D72">
            <v>3259683701</v>
          </cell>
          <cell r="E72">
            <v>5190487059</v>
          </cell>
        </row>
        <row r="73">
          <cell r="D73">
            <v>163970663</v>
          </cell>
          <cell r="E73">
            <v>110009060</v>
          </cell>
        </row>
        <row r="74">
          <cell r="D74">
            <v>2839251444</v>
          </cell>
          <cell r="E74">
            <v>2394613406</v>
          </cell>
        </row>
        <row r="75">
          <cell r="D75">
            <v>3571022928</v>
          </cell>
          <cell r="E75">
            <v>5025313502</v>
          </cell>
        </row>
        <row r="85">
          <cell r="D85">
            <v>1122704431</v>
          </cell>
          <cell r="E85">
            <v>1169542288</v>
          </cell>
        </row>
        <row r="88">
          <cell r="D88">
            <v>0</v>
          </cell>
          <cell r="E88">
            <v>0</v>
          </cell>
        </row>
        <row r="89">
          <cell r="D89">
            <v>0</v>
          </cell>
          <cell r="E89">
            <v>0</v>
          </cell>
        </row>
        <row r="90">
          <cell r="D90">
            <v>119399900</v>
          </cell>
          <cell r="E90">
            <v>82000000</v>
          </cell>
        </row>
        <row r="92">
          <cell r="D92">
            <v>0</v>
          </cell>
          <cell r="E92">
            <v>0</v>
          </cell>
        </row>
        <row r="98">
          <cell r="D98">
            <v>86520960000</v>
          </cell>
        </row>
        <row r="102">
          <cell r="D102">
            <v>0</v>
          </cell>
          <cell r="E102">
            <v>0</v>
          </cell>
        </row>
      </sheetData>
      <sheetData sheetId="8">
        <row r="13">
          <cell r="D13">
            <v>15113696500</v>
          </cell>
        </row>
        <row r="20">
          <cell r="D20">
            <v>68235459560</v>
          </cell>
        </row>
      </sheetData>
      <sheetData sheetId="13">
        <row r="16">
          <cell r="H16">
            <v>33358430629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79"/>
  <sheetViews>
    <sheetView workbookViewId="0" topLeftCell="A11">
      <pane ySplit="945" topLeftCell="BM69" activePane="bottomLeft" state="split"/>
      <selection pane="topLeft" activeCell="C11" sqref="C1:D16384"/>
      <selection pane="bottomLeft" activeCell="C71" sqref="C71"/>
    </sheetView>
  </sheetViews>
  <sheetFormatPr defaultColWidth="9.00390625" defaultRowHeight="16.5"/>
  <cols>
    <col min="1" max="1" width="8.125" style="0" customWidth="1"/>
    <col min="2" max="2" width="42.125" style="0" customWidth="1"/>
    <col min="3" max="4" width="19.625" style="0" customWidth="1"/>
  </cols>
  <sheetData>
    <row r="1" spans="1:4" ht="17.25">
      <c r="A1" s="441" t="s">
        <v>23</v>
      </c>
      <c r="B1" s="441"/>
      <c r="C1" s="142"/>
      <c r="D1" s="142"/>
    </row>
    <row r="2" spans="1:4" ht="17.25">
      <c r="A2" s="442" t="s">
        <v>24</v>
      </c>
      <c r="B2" s="442"/>
      <c r="C2" s="142"/>
      <c r="D2" s="142"/>
    </row>
    <row r="3" spans="1:4" ht="16.5">
      <c r="A3" s="442" t="s">
        <v>25</v>
      </c>
      <c r="B3" s="442"/>
      <c r="C3" s="115"/>
      <c r="D3" s="115"/>
    </row>
    <row r="4" spans="1:4" ht="18.75">
      <c r="A4" s="434" t="s">
        <v>26</v>
      </c>
      <c r="B4" s="434"/>
      <c r="C4" s="434"/>
      <c r="D4" s="434"/>
    </row>
    <row r="5" spans="1:4" ht="16.5">
      <c r="A5" s="115"/>
      <c r="B5" s="144"/>
      <c r="C5" s="115"/>
      <c r="D5" s="115"/>
    </row>
    <row r="6" spans="1:4" ht="18.75">
      <c r="A6" s="434" t="s">
        <v>27</v>
      </c>
      <c r="B6" s="434"/>
      <c r="C6" s="434"/>
      <c r="D6" s="434"/>
    </row>
    <row r="7" spans="1:4" ht="18.75">
      <c r="A7" s="434" t="s">
        <v>98</v>
      </c>
      <c r="B7" s="434"/>
      <c r="C7" s="434"/>
      <c r="D7" s="434"/>
    </row>
    <row r="8" spans="1:4" ht="16.5">
      <c r="A8" s="115"/>
      <c r="B8" s="115"/>
      <c r="C8" s="115"/>
      <c r="D8" s="115"/>
    </row>
    <row r="9" spans="1:4" ht="18.75">
      <c r="A9" s="143" t="s">
        <v>28</v>
      </c>
      <c r="B9" s="443" t="s">
        <v>29</v>
      </c>
      <c r="C9" s="443"/>
      <c r="D9" s="443"/>
    </row>
    <row r="10" spans="1:4" ht="16.5">
      <c r="A10" s="115"/>
      <c r="B10" s="144"/>
      <c r="C10" s="115"/>
      <c r="D10" s="115"/>
    </row>
    <row r="11" spans="1:4" ht="19.5" customHeight="1">
      <c r="A11" s="328" t="s">
        <v>30</v>
      </c>
      <c r="B11" s="328" t="s">
        <v>31</v>
      </c>
      <c r="C11" s="328" t="s">
        <v>32</v>
      </c>
      <c r="D11" s="328" t="s">
        <v>33</v>
      </c>
    </row>
    <row r="12" spans="1:4" ht="19.5" customHeight="1">
      <c r="A12" s="328" t="s">
        <v>28</v>
      </c>
      <c r="B12" s="345" t="s">
        <v>34</v>
      </c>
      <c r="C12" s="444">
        <f>SUM(C13:C17)</f>
        <v>625656291884</v>
      </c>
      <c r="D12" s="444">
        <f>SUM(D13:D17)</f>
        <v>655705406641</v>
      </c>
    </row>
    <row r="13" spans="1:4" ht="19.5" customHeight="1">
      <c r="A13" s="445">
        <v>1</v>
      </c>
      <c r="B13" s="445" t="s">
        <v>35</v>
      </c>
      <c r="C13" s="446">
        <v>125029895141</v>
      </c>
      <c r="D13" s="446">
        <v>182137267911</v>
      </c>
    </row>
    <row r="14" spans="1:4" ht="19.5" customHeight="1">
      <c r="A14" s="158">
        <v>2</v>
      </c>
      <c r="B14" s="158" t="s">
        <v>36</v>
      </c>
      <c r="C14" s="447"/>
      <c r="D14" s="447"/>
    </row>
    <row r="15" spans="1:4" ht="19.5" customHeight="1">
      <c r="A15" s="158">
        <v>3</v>
      </c>
      <c r="B15" s="158" t="s">
        <v>37</v>
      </c>
      <c r="C15" s="447">
        <v>170351910085</v>
      </c>
      <c r="D15" s="447">
        <v>170620961414</v>
      </c>
    </row>
    <row r="16" spans="1:4" ht="19.5" customHeight="1">
      <c r="A16" s="158">
        <v>4</v>
      </c>
      <c r="B16" s="158" t="s">
        <v>38</v>
      </c>
      <c r="C16" s="447">
        <v>276847896200</v>
      </c>
      <c r="D16" s="447">
        <v>239877007800</v>
      </c>
    </row>
    <row r="17" spans="1:4" ht="19.5" customHeight="1">
      <c r="A17" s="347">
        <v>5</v>
      </c>
      <c r="B17" s="347" t="s">
        <v>39</v>
      </c>
      <c r="C17" s="448">
        <v>53426590458</v>
      </c>
      <c r="D17" s="448">
        <v>63070169516</v>
      </c>
    </row>
    <row r="18" spans="1:4" ht="19.5" customHeight="1">
      <c r="A18" s="328" t="s">
        <v>40</v>
      </c>
      <c r="B18" s="345" t="s">
        <v>41</v>
      </c>
      <c r="C18" s="444">
        <f>C19+C20+C25+C26+C27</f>
        <v>533750505909</v>
      </c>
      <c r="D18" s="444">
        <f>D19+D20+D25+D26+D27</f>
        <v>539025059809</v>
      </c>
    </row>
    <row r="19" spans="1:4" ht="19.5" customHeight="1">
      <c r="A19" s="445">
        <v>1</v>
      </c>
      <c r="B19" s="445" t="s">
        <v>42</v>
      </c>
      <c r="C19" s="446">
        <v>0</v>
      </c>
      <c r="D19" s="446">
        <v>0</v>
      </c>
    </row>
    <row r="20" spans="1:4" ht="19.5" customHeight="1">
      <c r="A20" s="158">
        <v>2</v>
      </c>
      <c r="B20" s="158" t="s">
        <v>43</v>
      </c>
      <c r="C20" s="447">
        <f>SUM(C21:C24)</f>
        <v>516482765958</v>
      </c>
      <c r="D20" s="447">
        <f>SUM(D21:D24)</f>
        <v>521838379809</v>
      </c>
    </row>
    <row r="21" spans="1:4" ht="19.5" customHeight="1">
      <c r="A21" s="158"/>
      <c r="B21" s="158" t="s">
        <v>44</v>
      </c>
      <c r="C21" s="447">
        <v>449076935158</v>
      </c>
      <c r="D21" s="447">
        <v>483257169109</v>
      </c>
    </row>
    <row r="22" spans="1:4" ht="19.5" customHeight="1">
      <c r="A22" s="158"/>
      <c r="B22" s="158" t="s">
        <v>45</v>
      </c>
      <c r="C22" s="447"/>
      <c r="D22" s="447"/>
    </row>
    <row r="23" spans="1:4" ht="19.5" customHeight="1">
      <c r="A23" s="158"/>
      <c r="B23" s="158" t="s">
        <v>46</v>
      </c>
      <c r="C23" s="447"/>
      <c r="D23" s="447"/>
    </row>
    <row r="24" spans="1:4" ht="19.5" customHeight="1">
      <c r="A24" s="158"/>
      <c r="B24" s="158" t="s">
        <v>47</v>
      </c>
      <c r="C24" s="447">
        <v>67405830800</v>
      </c>
      <c r="D24" s="447">
        <v>38581210700</v>
      </c>
    </row>
    <row r="25" spans="1:4" ht="19.5" customHeight="1">
      <c r="A25" s="158">
        <v>3</v>
      </c>
      <c r="B25" s="158" t="s">
        <v>48</v>
      </c>
      <c r="C25" s="447"/>
      <c r="D25" s="447"/>
    </row>
    <row r="26" spans="1:4" ht="19.5" customHeight="1">
      <c r="A26" s="158">
        <v>4</v>
      </c>
      <c r="B26" s="158" t="s">
        <v>49</v>
      </c>
      <c r="C26" s="447"/>
      <c r="D26" s="447"/>
    </row>
    <row r="27" spans="1:4" ht="19.5" customHeight="1">
      <c r="A27" s="163">
        <v>5</v>
      </c>
      <c r="B27" s="163" t="s">
        <v>50</v>
      </c>
      <c r="C27" s="449">
        <v>17267739951</v>
      </c>
      <c r="D27" s="449">
        <v>17186680000</v>
      </c>
    </row>
    <row r="28" spans="1:4" ht="19.5" customHeight="1">
      <c r="A28" s="328" t="s">
        <v>51</v>
      </c>
      <c r="B28" s="345" t="s">
        <v>52</v>
      </c>
      <c r="C28" s="444">
        <f>C12+C18</f>
        <v>1159406797793</v>
      </c>
      <c r="D28" s="444">
        <f>D12+D18</f>
        <v>1194730466450</v>
      </c>
    </row>
    <row r="29" spans="1:4" ht="19.5" customHeight="1">
      <c r="A29" s="450"/>
      <c r="B29" s="450"/>
      <c r="C29" s="451"/>
      <c r="D29" s="451"/>
    </row>
    <row r="30" spans="1:4" ht="19.5" customHeight="1">
      <c r="A30" s="328" t="s">
        <v>53</v>
      </c>
      <c r="B30" s="345" t="s">
        <v>54</v>
      </c>
      <c r="C30" s="444">
        <f>SUM(C31:C32)</f>
        <v>572354503881</v>
      </c>
      <c r="D30" s="444">
        <f>SUM(D31:D32)</f>
        <v>596667628852</v>
      </c>
    </row>
    <row r="31" spans="1:4" ht="19.5" customHeight="1">
      <c r="A31" s="346">
        <v>1</v>
      </c>
      <c r="B31" s="346" t="s">
        <v>55</v>
      </c>
      <c r="C31" s="452">
        <v>309113639781</v>
      </c>
      <c r="D31" s="452">
        <v>332283897501</v>
      </c>
    </row>
    <row r="32" spans="1:4" ht="19.5" customHeight="1">
      <c r="A32" s="347">
        <v>2</v>
      </c>
      <c r="B32" s="347" t="s">
        <v>56</v>
      </c>
      <c r="C32" s="448">
        <v>263240864100</v>
      </c>
      <c r="D32" s="448">
        <v>264383731351</v>
      </c>
    </row>
    <row r="33" spans="1:4" ht="19.5" customHeight="1">
      <c r="A33" s="328" t="s">
        <v>57</v>
      </c>
      <c r="B33" s="345" t="s">
        <v>58</v>
      </c>
      <c r="C33" s="444">
        <f>C34+C43</f>
        <v>587052293912</v>
      </c>
      <c r="D33" s="444">
        <f>D34+D43</f>
        <v>598062837598</v>
      </c>
    </row>
    <row r="34" spans="1:4" ht="19.5" customHeight="1">
      <c r="A34" s="453">
        <v>1</v>
      </c>
      <c r="B34" s="453" t="s">
        <v>59</v>
      </c>
      <c r="C34" s="454">
        <f>SUM(C35:C42)</f>
        <v>587052293912</v>
      </c>
      <c r="D34" s="454">
        <f>SUM(D35:D42)</f>
        <v>598062837598</v>
      </c>
    </row>
    <row r="35" spans="1:4" ht="19.5" customHeight="1">
      <c r="A35" s="158"/>
      <c r="B35" s="158" t="s">
        <v>60</v>
      </c>
      <c r="C35" s="447">
        <v>335704250000</v>
      </c>
      <c r="D35" s="447">
        <v>335704250000</v>
      </c>
    </row>
    <row r="36" spans="1:4" ht="19.5" customHeight="1">
      <c r="A36" s="158"/>
      <c r="B36" s="158" t="s">
        <v>61</v>
      </c>
      <c r="C36" s="447">
        <v>86520960000</v>
      </c>
      <c r="D36" s="447">
        <v>86520960000</v>
      </c>
    </row>
    <row r="37" spans="1:4" ht="19.5" customHeight="1">
      <c r="A37" s="158"/>
      <c r="B37" s="158" t="s">
        <v>62</v>
      </c>
      <c r="C37" s="447">
        <v>-670000</v>
      </c>
      <c r="D37" s="447">
        <v>-810000</v>
      </c>
    </row>
    <row r="38" spans="1:4" ht="19.5" customHeight="1">
      <c r="A38" s="158"/>
      <c r="B38" s="158" t="s">
        <v>63</v>
      </c>
      <c r="C38" s="447"/>
      <c r="D38" s="447"/>
    </row>
    <row r="39" spans="1:4" ht="19.5" customHeight="1">
      <c r="A39" s="158"/>
      <c r="B39" s="158" t="s">
        <v>64</v>
      </c>
      <c r="C39" s="447"/>
      <c r="D39" s="447"/>
    </row>
    <row r="40" spans="1:4" ht="19.5" customHeight="1">
      <c r="A40" s="158"/>
      <c r="B40" s="158" t="s">
        <v>65</v>
      </c>
      <c r="C40" s="447">
        <f>11621276700+2905319200</f>
        <v>14526595900</v>
      </c>
      <c r="D40" s="447">
        <f>11621276700+2905319200</f>
        <v>14526595900</v>
      </c>
    </row>
    <row r="41" spans="1:4" ht="19.5" customHeight="1">
      <c r="A41" s="158"/>
      <c r="B41" s="158" t="s">
        <v>66</v>
      </c>
      <c r="C41" s="447">
        <v>150301158012</v>
      </c>
      <c r="D41" s="447">
        <v>161311841698</v>
      </c>
    </row>
    <row r="42" spans="1:4" ht="19.5" customHeight="1">
      <c r="A42" s="158"/>
      <c r="B42" s="158" t="s">
        <v>67</v>
      </c>
      <c r="C42" s="447"/>
      <c r="D42" s="447"/>
    </row>
    <row r="43" spans="1:4" ht="19.5" customHeight="1">
      <c r="A43" s="158">
        <v>2</v>
      </c>
      <c r="B43" s="158" t="s">
        <v>68</v>
      </c>
      <c r="C43" s="447">
        <f>SUM(C44:C46)</f>
        <v>0</v>
      </c>
      <c r="D43" s="447">
        <f>SUM(D44:D46)</f>
        <v>0</v>
      </c>
    </row>
    <row r="44" spans="1:4" ht="19.5" customHeight="1">
      <c r="A44" s="158"/>
      <c r="B44" s="158" t="s">
        <v>69</v>
      </c>
      <c r="C44" s="447"/>
      <c r="D44" s="447"/>
    </row>
    <row r="45" spans="1:4" ht="19.5" customHeight="1">
      <c r="A45" s="158"/>
      <c r="B45" s="158" t="s">
        <v>70</v>
      </c>
      <c r="C45" s="447"/>
      <c r="D45" s="447"/>
    </row>
    <row r="46" spans="1:4" ht="19.5" customHeight="1">
      <c r="A46" s="163"/>
      <c r="B46" s="163" t="s">
        <v>71</v>
      </c>
      <c r="C46" s="449"/>
      <c r="D46" s="449"/>
    </row>
    <row r="47" spans="1:4" ht="19.5" customHeight="1">
      <c r="A47" s="328" t="s">
        <v>72</v>
      </c>
      <c r="B47" s="345" t="s">
        <v>73</v>
      </c>
      <c r="C47" s="444">
        <f>C30+C33</f>
        <v>1159406797793</v>
      </c>
      <c r="D47" s="444">
        <f>D30+D33</f>
        <v>1194730466450</v>
      </c>
    </row>
    <row r="48" spans="1:4" ht="16.5">
      <c r="A48" s="115"/>
      <c r="B48" s="115"/>
      <c r="C48" s="236"/>
      <c r="D48" s="236"/>
    </row>
    <row r="49" spans="1:4" ht="18.75">
      <c r="A49" s="455" t="s">
        <v>74</v>
      </c>
      <c r="B49" s="455"/>
      <c r="C49" s="455"/>
      <c r="D49" s="455"/>
    </row>
    <row r="50" spans="1:4" ht="18.75">
      <c r="A50" s="434" t="s">
        <v>75</v>
      </c>
      <c r="B50" s="434"/>
      <c r="C50" s="434"/>
      <c r="D50" s="434"/>
    </row>
    <row r="51" spans="1:4" ht="16.5">
      <c r="A51" s="115"/>
      <c r="B51" s="115"/>
      <c r="C51" s="115"/>
      <c r="D51" s="115"/>
    </row>
    <row r="52" spans="1:4" ht="19.5" customHeight="1">
      <c r="A52" s="328" t="s">
        <v>76</v>
      </c>
      <c r="B52" s="328" t="s">
        <v>77</v>
      </c>
      <c r="C52" s="328" t="s">
        <v>78</v>
      </c>
      <c r="D52" s="328" t="s">
        <v>79</v>
      </c>
    </row>
    <row r="53" spans="1:4" ht="19.5" customHeight="1">
      <c r="A53" s="450">
        <v>1</v>
      </c>
      <c r="B53" s="450" t="s">
        <v>80</v>
      </c>
      <c r="C53" s="451">
        <v>266662096207</v>
      </c>
      <c r="D53" s="451">
        <v>266662096207</v>
      </c>
    </row>
    <row r="54" spans="1:4" ht="19.5" customHeight="1">
      <c r="A54" s="450">
        <v>2</v>
      </c>
      <c r="B54" s="450" t="s">
        <v>81</v>
      </c>
      <c r="C54" s="451">
        <v>1279795628</v>
      </c>
      <c r="D54" s="451">
        <v>1279795628</v>
      </c>
    </row>
    <row r="55" spans="1:4" ht="19.5" customHeight="1">
      <c r="A55" s="450">
        <v>3</v>
      </c>
      <c r="B55" s="450" t="s">
        <v>82</v>
      </c>
      <c r="C55" s="451">
        <f>C53-C54</f>
        <v>265382300579</v>
      </c>
      <c r="D55" s="451">
        <f>D53-D54</f>
        <v>265382300579</v>
      </c>
    </row>
    <row r="56" spans="1:4" ht="19.5" customHeight="1">
      <c r="A56" s="450">
        <v>4</v>
      </c>
      <c r="B56" s="450" t="s">
        <v>83</v>
      </c>
      <c r="C56" s="451">
        <v>217523781178</v>
      </c>
      <c r="D56" s="451">
        <v>217523781178</v>
      </c>
    </row>
    <row r="57" spans="1:4" ht="19.5" customHeight="1">
      <c r="A57" s="450">
        <v>5</v>
      </c>
      <c r="B57" s="450" t="s">
        <v>84</v>
      </c>
      <c r="C57" s="451">
        <f>C55-C56</f>
        <v>47858519401</v>
      </c>
      <c r="D57" s="451">
        <f>D55-D56</f>
        <v>47858519401</v>
      </c>
    </row>
    <row r="58" spans="1:4" ht="19.5" customHeight="1">
      <c r="A58" s="450">
        <v>6</v>
      </c>
      <c r="B58" s="450" t="s">
        <v>85</v>
      </c>
      <c r="C58" s="451">
        <v>4027699077</v>
      </c>
      <c r="D58" s="451">
        <v>4027699077</v>
      </c>
    </row>
    <row r="59" spans="1:4" ht="19.5" customHeight="1">
      <c r="A59" s="450">
        <v>7</v>
      </c>
      <c r="B59" s="450" t="s">
        <v>86</v>
      </c>
      <c r="C59" s="451">
        <v>13787373300</v>
      </c>
      <c r="D59" s="451">
        <v>13787373300</v>
      </c>
    </row>
    <row r="60" spans="1:4" ht="19.5" customHeight="1">
      <c r="A60" s="450">
        <v>8</v>
      </c>
      <c r="B60" s="450" t="s">
        <v>87</v>
      </c>
      <c r="C60" s="451">
        <v>7295432115</v>
      </c>
      <c r="D60" s="451">
        <v>7295432115</v>
      </c>
    </row>
    <row r="61" spans="1:4" ht="19.5" customHeight="1">
      <c r="A61" s="450">
        <v>9</v>
      </c>
      <c r="B61" s="450" t="s">
        <v>88</v>
      </c>
      <c r="C61" s="451">
        <v>19767296053</v>
      </c>
      <c r="D61" s="451">
        <v>19767296053</v>
      </c>
    </row>
    <row r="62" spans="1:4" ht="19.5" customHeight="1">
      <c r="A62" s="450">
        <v>10</v>
      </c>
      <c r="B62" s="450" t="s">
        <v>89</v>
      </c>
      <c r="C62" s="451">
        <f>C57+C58-C59-C60-C61</f>
        <v>11036117010</v>
      </c>
      <c r="D62" s="451">
        <f>D57+D58-D59-D60-D61</f>
        <v>11036117010</v>
      </c>
    </row>
    <row r="63" spans="1:4" ht="19.5" customHeight="1">
      <c r="A63" s="450">
        <v>11</v>
      </c>
      <c r="B63" s="450" t="s">
        <v>90</v>
      </c>
      <c r="C63" s="451">
        <v>867324813</v>
      </c>
      <c r="D63" s="451">
        <v>867324813</v>
      </c>
    </row>
    <row r="64" spans="1:4" ht="19.5" customHeight="1">
      <c r="A64" s="450">
        <v>12</v>
      </c>
      <c r="B64" s="450" t="s">
        <v>91</v>
      </c>
      <c r="C64" s="451"/>
      <c r="D64" s="451"/>
    </row>
    <row r="65" spans="1:4" ht="19.5" customHeight="1">
      <c r="A65" s="450">
        <v>13</v>
      </c>
      <c r="B65" s="450" t="s">
        <v>92</v>
      </c>
      <c r="C65" s="451">
        <f>C63-C64</f>
        <v>867324813</v>
      </c>
      <c r="D65" s="451">
        <f>D63-D64</f>
        <v>867324813</v>
      </c>
    </row>
    <row r="66" spans="1:4" ht="19.5" customHeight="1">
      <c r="A66" s="450">
        <v>14</v>
      </c>
      <c r="B66" s="450" t="s">
        <v>93</v>
      </c>
      <c r="C66" s="451">
        <f>C62+C65</f>
        <v>11903441823</v>
      </c>
      <c r="D66" s="451">
        <f>D62+D65</f>
        <v>11903441823</v>
      </c>
    </row>
    <row r="67" spans="1:4" ht="19.5" customHeight="1">
      <c r="A67" s="450">
        <v>15</v>
      </c>
      <c r="B67" s="450" t="s">
        <v>94</v>
      </c>
      <c r="C67" s="451">
        <f>C66*15%*0.5</f>
        <v>892758136.725</v>
      </c>
      <c r="D67" s="451">
        <f>D66*15%*0.5</f>
        <v>892758136.725</v>
      </c>
    </row>
    <row r="68" spans="1:4" ht="19.5" customHeight="1">
      <c r="A68" s="450">
        <v>16</v>
      </c>
      <c r="B68" s="450" t="s">
        <v>95</v>
      </c>
      <c r="C68" s="451">
        <f>C66-C67</f>
        <v>11010683686.275</v>
      </c>
      <c r="D68" s="451">
        <f>D66-D67</f>
        <v>11010683686.275</v>
      </c>
    </row>
    <row r="69" spans="1:4" ht="19.5" customHeight="1">
      <c r="A69" s="450">
        <v>17</v>
      </c>
      <c r="B69" s="450" t="s">
        <v>96</v>
      </c>
      <c r="C69" s="451">
        <f>C68/33570425</f>
        <v>327.98761666779615</v>
      </c>
      <c r="D69" s="451">
        <f>D68/33570425</f>
        <v>327.98761666779615</v>
      </c>
    </row>
    <row r="70" spans="1:4" ht="19.5" customHeight="1">
      <c r="A70" s="450">
        <v>18</v>
      </c>
      <c r="B70" s="450" t="s">
        <v>97</v>
      </c>
      <c r="C70" s="450"/>
      <c r="D70" s="450"/>
    </row>
    <row r="71" spans="1:4" ht="16.5">
      <c r="A71" s="115"/>
      <c r="B71" s="115"/>
      <c r="C71" s="115"/>
      <c r="D71" s="115"/>
    </row>
    <row r="72" spans="1:4" ht="18">
      <c r="A72" s="142"/>
      <c r="B72" s="456" t="s">
        <v>102</v>
      </c>
      <c r="C72" s="457"/>
      <c r="D72" s="458" t="s">
        <v>99</v>
      </c>
    </row>
    <row r="73" spans="1:4" ht="17.25">
      <c r="A73" s="142"/>
      <c r="B73" s="115"/>
      <c r="C73" s="142"/>
      <c r="D73" s="142"/>
    </row>
    <row r="74" spans="1:4" ht="17.25">
      <c r="A74" s="142"/>
      <c r="B74" s="115"/>
      <c r="C74" s="142"/>
      <c r="D74" s="142"/>
    </row>
    <row r="75" spans="1:4" ht="17.25">
      <c r="A75" s="142"/>
      <c r="B75" s="115"/>
      <c r="C75" s="142"/>
      <c r="D75" s="142"/>
    </row>
    <row r="76" spans="1:4" ht="17.25">
      <c r="A76" s="142"/>
      <c r="B76" s="115"/>
      <c r="C76" s="142"/>
      <c r="D76" s="142"/>
    </row>
    <row r="77" spans="1:5" ht="17.25">
      <c r="A77" s="142"/>
      <c r="B77" s="144" t="s">
        <v>103</v>
      </c>
      <c r="C77" s="142"/>
      <c r="D77" s="459" t="s">
        <v>100</v>
      </c>
      <c r="E77" s="459"/>
    </row>
    <row r="78" spans="1:4" ht="17.25">
      <c r="A78" s="142"/>
      <c r="B78" s="142"/>
      <c r="C78" s="142"/>
      <c r="D78" s="142"/>
    </row>
    <row r="79" spans="1:4" ht="17.25">
      <c r="A79" s="142"/>
      <c r="B79" s="142"/>
      <c r="C79" s="142"/>
      <c r="D79" s="142"/>
    </row>
  </sheetData>
  <mergeCells count="5">
    <mergeCell ref="A50:D50"/>
    <mergeCell ref="A4:D4"/>
    <mergeCell ref="A6:D6"/>
    <mergeCell ref="A7:D7"/>
    <mergeCell ref="B9:D9"/>
  </mergeCells>
  <printOptions/>
  <pageMargins left="0.5511811023622047" right="0" top="0.7874015748031497" bottom="0.7874015748031497" header="0.31496062992125984" footer="0.31496062992125984"/>
  <pageSetup horizontalDpi="600" verticalDpi="600" orientation="portrait" paperSize="9" r:id="rId1"/>
  <headerFooter alignWithMargins="0">
    <oddFooter>&amp;C&amp;P/2</oddFooter>
  </headerFooter>
</worksheet>
</file>

<file path=xl/worksheets/sheet2.xml><?xml version="1.0" encoding="utf-8"?>
<worksheet xmlns="http://schemas.openxmlformats.org/spreadsheetml/2006/main" xmlns:r="http://schemas.openxmlformats.org/officeDocument/2006/relationships">
  <dimension ref="A1:G120"/>
  <sheetViews>
    <sheetView workbookViewId="0" topLeftCell="A102">
      <selection activeCell="E125" sqref="E125"/>
    </sheetView>
  </sheetViews>
  <sheetFormatPr defaultColWidth="9.00390625" defaultRowHeight="16.5"/>
  <cols>
    <col min="1" max="1" width="44.75390625" style="0" customWidth="1"/>
    <col min="2" max="2" width="7.50390625" style="0" customWidth="1"/>
    <col min="4" max="4" width="15.375" style="0" customWidth="1"/>
    <col min="5" max="5" width="16.00390625" style="0" customWidth="1"/>
    <col min="7" max="7" width="16.875" style="0" bestFit="1" customWidth="1"/>
  </cols>
  <sheetData>
    <row r="1" spans="1:5" ht="22.5" customHeight="1">
      <c r="A1" s="410" t="s">
        <v>406</v>
      </c>
      <c r="B1" s="410"/>
      <c r="C1" s="410"/>
      <c r="D1" s="410"/>
      <c r="E1" s="410"/>
    </row>
    <row r="2" spans="1:5" ht="22.5" customHeight="1">
      <c r="A2" s="411" t="s">
        <v>407</v>
      </c>
      <c r="B2" s="411"/>
      <c r="C2" s="411"/>
      <c r="D2" s="411"/>
      <c r="E2" s="411"/>
    </row>
    <row r="3" spans="1:5" ht="18">
      <c r="A3" s="412" t="s">
        <v>159</v>
      </c>
      <c r="B3" s="412"/>
      <c r="C3" s="412"/>
      <c r="D3" s="412"/>
      <c r="E3" s="412"/>
    </row>
    <row r="4" spans="1:5" ht="18">
      <c r="A4" s="56"/>
      <c r="B4" s="56"/>
      <c r="C4" s="56"/>
      <c r="D4" s="57"/>
      <c r="E4" s="57" t="s">
        <v>408</v>
      </c>
    </row>
    <row r="5" spans="1:5" ht="28.5">
      <c r="A5" s="149" t="s">
        <v>409</v>
      </c>
      <c r="B5" s="150" t="s">
        <v>410</v>
      </c>
      <c r="C5" s="151" t="s">
        <v>411</v>
      </c>
      <c r="D5" s="152" t="s">
        <v>412</v>
      </c>
      <c r="E5" s="152" t="s">
        <v>551</v>
      </c>
    </row>
    <row r="6" spans="1:5" ht="16.5">
      <c r="A6" s="58" t="s">
        <v>414</v>
      </c>
      <c r="B6" s="59">
        <v>100</v>
      </c>
      <c r="C6" s="60"/>
      <c r="D6" s="370">
        <f>D7+D10+D13+D27+D30</f>
        <v>655705406641</v>
      </c>
      <c r="E6" s="370">
        <f>E7+E10+E13+E27+E30</f>
        <v>625656291884</v>
      </c>
    </row>
    <row r="7" spans="1:5" ht="16.5">
      <c r="A7" s="61" t="s">
        <v>415</v>
      </c>
      <c r="B7" s="62">
        <v>110</v>
      </c>
      <c r="C7" s="62"/>
      <c r="D7" s="371">
        <f>D8+D9</f>
        <v>182137267911</v>
      </c>
      <c r="E7" s="371">
        <f>E8+E9</f>
        <v>125029895141</v>
      </c>
    </row>
    <row r="8" spans="1:5" ht="16.5">
      <c r="A8" s="63" t="s">
        <v>416</v>
      </c>
      <c r="B8" s="64">
        <v>111</v>
      </c>
      <c r="C8" s="65" t="s">
        <v>417</v>
      </c>
      <c r="D8" s="372">
        <v>182137267911</v>
      </c>
      <c r="E8" s="372">
        <v>125029895141</v>
      </c>
    </row>
    <row r="9" spans="1:5" ht="16.5">
      <c r="A9" s="63" t="s">
        <v>418</v>
      </c>
      <c r="B9" s="64">
        <v>112</v>
      </c>
      <c r="C9" s="64"/>
      <c r="D9" s="372">
        <v>0</v>
      </c>
      <c r="E9" s="372"/>
    </row>
    <row r="10" spans="1:5" ht="16.5">
      <c r="A10" s="61" t="s">
        <v>419</v>
      </c>
      <c r="B10" s="62">
        <v>120</v>
      </c>
      <c r="C10" s="62" t="s">
        <v>420</v>
      </c>
      <c r="D10" s="371">
        <f>D11+D12</f>
        <v>0</v>
      </c>
      <c r="E10" s="371">
        <f>E11+E12</f>
        <v>0</v>
      </c>
    </row>
    <row r="11" spans="1:5" ht="16.5">
      <c r="A11" s="63" t="s">
        <v>421</v>
      </c>
      <c r="B11" s="65">
        <v>121</v>
      </c>
      <c r="C11" s="65"/>
      <c r="D11" s="372"/>
      <c r="E11" s="372"/>
    </row>
    <row r="12" spans="1:5" ht="16.5">
      <c r="A12" s="63" t="s">
        <v>422</v>
      </c>
      <c r="B12" s="66">
        <v>129</v>
      </c>
      <c r="C12" s="66"/>
      <c r="D12" s="372"/>
      <c r="E12" s="372"/>
    </row>
    <row r="13" spans="1:5" ht="16.5">
      <c r="A13" s="61" t="s">
        <v>423</v>
      </c>
      <c r="B13" s="62">
        <v>130</v>
      </c>
      <c r="C13" s="62"/>
      <c r="D13" s="371">
        <f>D14+D15+D16+D24+D25+D26</f>
        <v>170620961414</v>
      </c>
      <c r="E13" s="371">
        <f>E14+E15+E16+E24+E25+E26</f>
        <v>170351910085</v>
      </c>
    </row>
    <row r="14" spans="1:5" ht="16.5">
      <c r="A14" s="67" t="s">
        <v>424</v>
      </c>
      <c r="B14" s="68">
        <v>131</v>
      </c>
      <c r="C14" s="65"/>
      <c r="D14" s="372">
        <v>129427566737</v>
      </c>
      <c r="E14" s="372">
        <v>130443136771</v>
      </c>
    </row>
    <row r="15" spans="1:5" ht="16.5">
      <c r="A15" s="67" t="s">
        <v>425</v>
      </c>
      <c r="B15" s="68">
        <v>132</v>
      </c>
      <c r="C15" s="65"/>
      <c r="D15" s="372">
        <v>42383290700</v>
      </c>
      <c r="E15" s="372">
        <v>49000597101</v>
      </c>
    </row>
    <row r="16" spans="1:5" ht="16.5">
      <c r="A16" s="67" t="s">
        <v>426</v>
      </c>
      <c r="B16" s="68">
        <v>133</v>
      </c>
      <c r="C16" s="65"/>
      <c r="D16" s="373">
        <f>SUM(D17:D23)</f>
        <v>0</v>
      </c>
      <c r="E16" s="373">
        <f>SUM(E17:E23)</f>
        <v>0</v>
      </c>
    </row>
    <row r="17" spans="1:5" ht="16.5">
      <c r="A17" s="69" t="s">
        <v>427</v>
      </c>
      <c r="B17" s="70"/>
      <c r="C17" s="71"/>
      <c r="D17" s="372"/>
      <c r="E17" s="372"/>
    </row>
    <row r="18" spans="1:5" ht="16.5">
      <c r="A18" s="72" t="s">
        <v>428</v>
      </c>
      <c r="B18" s="70"/>
      <c r="C18" s="71"/>
      <c r="D18" s="372"/>
      <c r="E18" s="372"/>
    </row>
    <row r="19" spans="1:5" ht="16.5">
      <c r="A19" s="72" t="s">
        <v>429</v>
      </c>
      <c r="B19" s="70"/>
      <c r="C19" s="71"/>
      <c r="D19" s="373"/>
      <c r="E19" s="373"/>
    </row>
    <row r="20" spans="1:5" ht="16.5">
      <c r="A20" s="72" t="s">
        <v>430</v>
      </c>
      <c r="B20" s="70"/>
      <c r="C20" s="71"/>
      <c r="D20" s="373"/>
      <c r="E20" s="373"/>
    </row>
    <row r="21" spans="1:5" ht="16.5">
      <c r="A21" s="72" t="s">
        <v>431</v>
      </c>
      <c r="B21" s="70"/>
      <c r="C21" s="71"/>
      <c r="D21" s="372"/>
      <c r="E21" s="372"/>
    </row>
    <row r="22" spans="1:5" ht="16.5">
      <c r="A22" s="72" t="s">
        <v>432</v>
      </c>
      <c r="B22" s="70"/>
      <c r="C22" s="71"/>
      <c r="D22" s="372"/>
      <c r="E22" s="372"/>
    </row>
    <row r="23" spans="1:5" ht="16.5">
      <c r="A23" s="72" t="s">
        <v>433</v>
      </c>
      <c r="B23" s="70"/>
      <c r="C23" s="71"/>
      <c r="D23" s="372"/>
      <c r="E23" s="372"/>
    </row>
    <row r="24" spans="1:5" ht="16.5">
      <c r="A24" s="67" t="s">
        <v>434</v>
      </c>
      <c r="B24" s="68">
        <v>134</v>
      </c>
      <c r="C24" s="65"/>
      <c r="D24" s="372"/>
      <c r="E24" s="372"/>
    </row>
    <row r="25" spans="1:5" ht="16.5">
      <c r="A25" s="67" t="s">
        <v>435</v>
      </c>
      <c r="B25" s="68">
        <v>135</v>
      </c>
      <c r="C25" s="65" t="s">
        <v>436</v>
      </c>
      <c r="D25" s="372">
        <v>15655300</v>
      </c>
      <c r="E25" s="372"/>
    </row>
    <row r="26" spans="1:5" ht="16.5">
      <c r="A26" s="67" t="s">
        <v>437</v>
      </c>
      <c r="B26" s="68">
        <v>139</v>
      </c>
      <c r="C26" s="65"/>
      <c r="D26" s="374">
        <v>-1205551323</v>
      </c>
      <c r="E26" s="374">
        <v>-9091823787</v>
      </c>
    </row>
    <row r="27" spans="1:5" ht="16.5">
      <c r="A27" s="73" t="s">
        <v>438</v>
      </c>
      <c r="B27" s="74">
        <v>140</v>
      </c>
      <c r="C27" s="75"/>
      <c r="D27" s="371">
        <f>D28+D29</f>
        <v>239877007800</v>
      </c>
      <c r="E27" s="371">
        <f>E28+E29</f>
        <v>276847896200</v>
      </c>
    </row>
    <row r="28" spans="1:5" ht="16.5">
      <c r="A28" s="67" t="s">
        <v>439</v>
      </c>
      <c r="B28" s="76">
        <v>141</v>
      </c>
      <c r="C28" s="65" t="s">
        <v>440</v>
      </c>
      <c r="D28" s="372">
        <v>239877007800</v>
      </c>
      <c r="E28" s="372">
        <v>276847896200</v>
      </c>
    </row>
    <row r="29" spans="1:5" ht="16.5">
      <c r="A29" s="67" t="s">
        <v>441</v>
      </c>
      <c r="B29" s="76">
        <v>149</v>
      </c>
      <c r="C29" s="64"/>
      <c r="D29" s="372">
        <v>0</v>
      </c>
      <c r="E29" s="372">
        <v>0</v>
      </c>
    </row>
    <row r="30" spans="1:5" ht="16.5">
      <c r="A30" s="73" t="s">
        <v>442</v>
      </c>
      <c r="B30" s="74">
        <v>150</v>
      </c>
      <c r="C30" s="64"/>
      <c r="D30" s="371">
        <f>D31+D32+D33+D34</f>
        <v>63070169516</v>
      </c>
      <c r="E30" s="371">
        <f>E31+E32+E33+E34</f>
        <v>53426590458</v>
      </c>
    </row>
    <row r="31" spans="1:5" ht="16.5">
      <c r="A31" s="67" t="s">
        <v>443</v>
      </c>
      <c r="B31" s="76">
        <v>151</v>
      </c>
      <c r="C31" s="64"/>
      <c r="D31" s="372">
        <v>7956295394</v>
      </c>
      <c r="E31" s="372">
        <v>3206832903</v>
      </c>
    </row>
    <row r="32" spans="1:5" ht="16.5">
      <c r="A32" s="67" t="s">
        <v>444</v>
      </c>
      <c r="B32" s="76">
        <v>152</v>
      </c>
      <c r="C32" s="64"/>
      <c r="D32" s="372">
        <v>52402058600</v>
      </c>
      <c r="E32" s="372">
        <v>46920841900</v>
      </c>
    </row>
    <row r="33" spans="1:5" ht="16.5">
      <c r="A33" s="67" t="s">
        <v>445</v>
      </c>
      <c r="B33" s="76">
        <v>154</v>
      </c>
      <c r="C33" s="65" t="s">
        <v>446</v>
      </c>
      <c r="D33" s="372">
        <v>1526710118</v>
      </c>
      <c r="E33" s="372">
        <v>2419468255</v>
      </c>
    </row>
    <row r="34" spans="1:5" ht="16.5">
      <c r="A34" s="67" t="s">
        <v>447</v>
      </c>
      <c r="B34" s="76">
        <v>158</v>
      </c>
      <c r="C34" s="64"/>
      <c r="D34" s="372">
        <v>1185105404</v>
      </c>
      <c r="E34" s="372">
        <v>879447400</v>
      </c>
    </row>
    <row r="35" spans="1:5" ht="16.5">
      <c r="A35" s="73" t="s">
        <v>448</v>
      </c>
      <c r="B35" s="74">
        <v>200</v>
      </c>
      <c r="C35" s="75"/>
      <c r="D35" s="371">
        <f>D36+D42+D53+D56+D61</f>
        <v>539025059809</v>
      </c>
      <c r="E35" s="371">
        <f>E36+E42+E53+E56+E61</f>
        <v>533750505909</v>
      </c>
    </row>
    <row r="36" spans="1:5" ht="16.5">
      <c r="A36" s="77" t="s">
        <v>449</v>
      </c>
      <c r="B36" s="74">
        <v>210</v>
      </c>
      <c r="C36" s="75"/>
      <c r="D36" s="371">
        <f>SUM(D37:D41)</f>
        <v>0</v>
      </c>
      <c r="E36" s="371">
        <f>SUM(E37:E41)</f>
        <v>0</v>
      </c>
    </row>
    <row r="37" spans="1:5" ht="16.5">
      <c r="A37" s="78" t="s">
        <v>450</v>
      </c>
      <c r="B37" s="76">
        <v>211</v>
      </c>
      <c r="C37" s="64"/>
      <c r="D37" s="372"/>
      <c r="E37" s="372"/>
    </row>
    <row r="38" spans="1:5" ht="16.5">
      <c r="A38" s="78" t="s">
        <v>451</v>
      </c>
      <c r="B38" s="76">
        <v>212</v>
      </c>
      <c r="C38" s="64"/>
      <c r="D38" s="372"/>
      <c r="E38" s="372"/>
    </row>
    <row r="39" spans="1:5" ht="16.5">
      <c r="A39" s="78" t="s">
        <v>452</v>
      </c>
      <c r="B39" s="76">
        <v>213</v>
      </c>
      <c r="C39" s="65" t="s">
        <v>453</v>
      </c>
      <c r="D39" s="372"/>
      <c r="E39" s="372"/>
    </row>
    <row r="40" spans="1:5" ht="16.5">
      <c r="A40" s="78" t="s">
        <v>454</v>
      </c>
      <c r="B40" s="76">
        <v>218</v>
      </c>
      <c r="C40" s="65" t="s">
        <v>455</v>
      </c>
      <c r="D40" s="372"/>
      <c r="E40" s="372"/>
    </row>
    <row r="41" spans="1:5" ht="16.5">
      <c r="A41" s="78" t="s">
        <v>456</v>
      </c>
      <c r="B41" s="76">
        <v>219</v>
      </c>
      <c r="C41" s="64"/>
      <c r="D41" s="372"/>
      <c r="E41" s="372"/>
    </row>
    <row r="42" spans="1:5" ht="16.5">
      <c r="A42" s="73" t="s">
        <v>457</v>
      </c>
      <c r="B42" s="74">
        <v>220</v>
      </c>
      <c r="C42" s="75"/>
      <c r="D42" s="371">
        <f>D43+D46+D49+D52</f>
        <v>521838379809</v>
      </c>
      <c r="E42" s="371">
        <f>E43+E46+E49+E52</f>
        <v>516482765958</v>
      </c>
    </row>
    <row r="43" spans="1:5" ht="16.5">
      <c r="A43" s="73" t="s">
        <v>458</v>
      </c>
      <c r="B43" s="74">
        <v>221</v>
      </c>
      <c r="C43" s="62" t="s">
        <v>459</v>
      </c>
      <c r="D43" s="375">
        <f>D44+D45</f>
        <v>483257169109</v>
      </c>
      <c r="E43" s="375">
        <f>E44+E45</f>
        <v>449076935158</v>
      </c>
    </row>
    <row r="44" spans="1:7" ht="16.5">
      <c r="A44" s="78" t="s">
        <v>460</v>
      </c>
      <c r="B44" s="76">
        <v>222</v>
      </c>
      <c r="C44" s="64"/>
      <c r="D44" s="372">
        <v>857774075622</v>
      </c>
      <c r="E44" s="372">
        <v>806036240622</v>
      </c>
      <c r="G44" s="368"/>
    </row>
    <row r="45" spans="1:5" ht="16.5">
      <c r="A45" s="67" t="s">
        <v>461</v>
      </c>
      <c r="B45" s="76">
        <v>223</v>
      </c>
      <c r="C45" s="64"/>
      <c r="D45" s="376">
        <v>-374516906513</v>
      </c>
      <c r="E45" s="376">
        <v>-356959305464</v>
      </c>
    </row>
    <row r="46" spans="1:5" ht="16.5">
      <c r="A46" s="73" t="s">
        <v>462</v>
      </c>
      <c r="B46" s="74">
        <v>224</v>
      </c>
      <c r="C46" s="62" t="s">
        <v>463</v>
      </c>
      <c r="D46" s="375">
        <f>SUM(D47:D48)</f>
        <v>0</v>
      </c>
      <c r="E46" s="375">
        <f>SUM(E47:E48)</f>
        <v>0</v>
      </c>
    </row>
    <row r="47" spans="1:5" ht="16.5">
      <c r="A47" s="78" t="s">
        <v>464</v>
      </c>
      <c r="B47" s="76">
        <v>225</v>
      </c>
      <c r="C47" s="64"/>
      <c r="D47" s="372"/>
      <c r="E47" s="372"/>
    </row>
    <row r="48" spans="1:5" ht="16.5">
      <c r="A48" s="67" t="s">
        <v>461</v>
      </c>
      <c r="B48" s="76">
        <v>226</v>
      </c>
      <c r="C48" s="64"/>
      <c r="D48" s="372"/>
      <c r="E48" s="372"/>
    </row>
    <row r="49" spans="1:5" ht="16.5">
      <c r="A49" s="73" t="s">
        <v>465</v>
      </c>
      <c r="B49" s="74">
        <v>227</v>
      </c>
      <c r="C49" s="62" t="s">
        <v>466</v>
      </c>
      <c r="D49" s="375">
        <f>D50+D51</f>
        <v>0</v>
      </c>
      <c r="E49" s="375">
        <f>E50+E51</f>
        <v>0</v>
      </c>
    </row>
    <row r="50" spans="1:5" ht="16.5">
      <c r="A50" s="78" t="s">
        <v>467</v>
      </c>
      <c r="B50" s="76">
        <v>228</v>
      </c>
      <c r="C50" s="64"/>
      <c r="D50" s="372"/>
      <c r="E50" s="372"/>
    </row>
    <row r="51" spans="1:5" ht="16.5">
      <c r="A51" s="67" t="s">
        <v>461</v>
      </c>
      <c r="B51" s="76">
        <v>229</v>
      </c>
      <c r="C51" s="64"/>
      <c r="D51" s="372"/>
      <c r="E51" s="372"/>
    </row>
    <row r="52" spans="1:5" ht="16.5">
      <c r="A52" s="73" t="s">
        <v>468</v>
      </c>
      <c r="B52" s="76">
        <v>230</v>
      </c>
      <c r="C52" s="65" t="s">
        <v>469</v>
      </c>
      <c r="D52" s="371">
        <v>38581210700</v>
      </c>
      <c r="E52" s="371">
        <v>67405830800</v>
      </c>
    </row>
    <row r="53" spans="1:5" ht="16.5">
      <c r="A53" s="73" t="s">
        <v>470</v>
      </c>
      <c r="B53" s="79">
        <v>240</v>
      </c>
      <c r="C53" s="80" t="s">
        <v>471</v>
      </c>
      <c r="D53" s="375">
        <f>D54+D55</f>
        <v>0</v>
      </c>
      <c r="E53" s="375">
        <f>E54+E55</f>
        <v>0</v>
      </c>
    </row>
    <row r="54" spans="1:5" ht="16.5">
      <c r="A54" s="78" t="s">
        <v>472</v>
      </c>
      <c r="B54" s="76">
        <v>241</v>
      </c>
      <c r="C54" s="64"/>
      <c r="D54" s="372"/>
      <c r="E54" s="372"/>
    </row>
    <row r="55" spans="1:5" ht="16.5">
      <c r="A55" s="67" t="s">
        <v>461</v>
      </c>
      <c r="B55" s="81">
        <v>242</v>
      </c>
      <c r="C55" s="66"/>
      <c r="D55" s="372"/>
      <c r="E55" s="372"/>
    </row>
    <row r="56" spans="1:5" ht="16.5">
      <c r="A56" s="73" t="s">
        <v>473</v>
      </c>
      <c r="B56" s="81">
        <v>250</v>
      </c>
      <c r="C56" s="66"/>
      <c r="D56" s="371">
        <f>SUM(D57:D60)</f>
        <v>0</v>
      </c>
      <c r="E56" s="371">
        <f>SUM(E57:E60)</f>
        <v>0</v>
      </c>
    </row>
    <row r="57" spans="1:5" ht="16.5">
      <c r="A57" s="67" t="s">
        <v>474</v>
      </c>
      <c r="B57" s="81">
        <v>251</v>
      </c>
      <c r="C57" s="66"/>
      <c r="D57" s="372"/>
      <c r="E57" s="372"/>
    </row>
    <row r="58" spans="1:5" ht="16.5">
      <c r="A58" s="67" t="s">
        <v>476</v>
      </c>
      <c r="B58" s="81">
        <v>252</v>
      </c>
      <c r="C58" s="66"/>
      <c r="D58" s="372"/>
      <c r="E58" s="372"/>
    </row>
    <row r="59" spans="1:5" ht="16.5">
      <c r="A59" s="67" t="s">
        <v>477</v>
      </c>
      <c r="B59" s="81">
        <v>258</v>
      </c>
      <c r="C59" s="82" t="s">
        <v>478</v>
      </c>
      <c r="D59" s="372"/>
      <c r="E59" s="372"/>
    </row>
    <row r="60" spans="1:5" ht="16.5">
      <c r="A60" s="67" t="s">
        <v>479</v>
      </c>
      <c r="B60" s="76">
        <v>259</v>
      </c>
      <c r="C60" s="64"/>
      <c r="D60" s="372"/>
      <c r="E60" s="372"/>
    </row>
    <row r="61" spans="1:5" ht="16.5">
      <c r="A61" s="73" t="s">
        <v>480</v>
      </c>
      <c r="B61" s="74">
        <v>260</v>
      </c>
      <c r="C61" s="75"/>
      <c r="D61" s="371">
        <f>SUM(D62:D64)</f>
        <v>17186680000</v>
      </c>
      <c r="E61" s="371">
        <f>SUM(E62:E64)</f>
        <v>17267739951</v>
      </c>
    </row>
    <row r="62" spans="1:5" ht="16.5">
      <c r="A62" s="67" t="s">
        <v>481</v>
      </c>
      <c r="B62" s="76">
        <v>261</v>
      </c>
      <c r="C62" s="65" t="s">
        <v>482</v>
      </c>
      <c r="D62" s="372">
        <v>907074141</v>
      </c>
      <c r="E62" s="372">
        <v>1052344474</v>
      </c>
    </row>
    <row r="63" spans="1:5" ht="16.5">
      <c r="A63" s="67" t="s">
        <v>483</v>
      </c>
      <c r="B63" s="76">
        <v>262</v>
      </c>
      <c r="C63" s="65" t="s">
        <v>484</v>
      </c>
      <c r="D63" s="372"/>
      <c r="E63" s="372"/>
    </row>
    <row r="64" spans="1:5" ht="16.5">
      <c r="A64" s="83" t="s">
        <v>485</v>
      </c>
      <c r="B64" s="84">
        <v>268</v>
      </c>
      <c r="C64" s="85"/>
      <c r="D64" s="377">
        <v>16279605859</v>
      </c>
      <c r="E64" s="377">
        <v>16215395477</v>
      </c>
    </row>
    <row r="65" spans="1:5" ht="16.5">
      <c r="A65" s="86" t="s">
        <v>486</v>
      </c>
      <c r="B65" s="87">
        <v>270</v>
      </c>
      <c r="C65" s="87"/>
      <c r="D65" s="378">
        <f>D6+D35</f>
        <v>1194730466450</v>
      </c>
      <c r="E65" s="378">
        <f>E6+E35</f>
        <v>1159406797793</v>
      </c>
    </row>
    <row r="66" spans="1:5" ht="16.5">
      <c r="A66" s="275"/>
      <c r="B66" s="275"/>
      <c r="C66" s="275"/>
      <c r="D66" s="210"/>
      <c r="E66" s="88"/>
    </row>
    <row r="67" spans="1:5" ht="28.5">
      <c r="A67" s="276" t="s">
        <v>487</v>
      </c>
      <c r="B67" s="277" t="s">
        <v>274</v>
      </c>
      <c r="C67" s="151" t="s">
        <v>275</v>
      </c>
      <c r="D67" s="152" t="s">
        <v>412</v>
      </c>
      <c r="E67" s="152" t="s">
        <v>413</v>
      </c>
    </row>
    <row r="68" spans="1:5" ht="16.5">
      <c r="A68" s="89" t="s">
        <v>488</v>
      </c>
      <c r="B68" s="90">
        <v>300</v>
      </c>
      <c r="C68" s="91"/>
      <c r="D68" s="375">
        <f>D69+D87</f>
        <v>596667628852</v>
      </c>
      <c r="E68" s="379">
        <f>E69+E87</f>
        <v>572354503881</v>
      </c>
    </row>
    <row r="69" spans="1:5" ht="16.5">
      <c r="A69" s="73" t="s">
        <v>489</v>
      </c>
      <c r="B69" s="74">
        <v>310</v>
      </c>
      <c r="C69" s="75"/>
      <c r="D69" s="371">
        <f>SUM(D70:D76)+D84+D85+D86</f>
        <v>332283897501</v>
      </c>
      <c r="E69" s="371">
        <f>SUM(E70:E76)+E84+E85+E86</f>
        <v>309113639781</v>
      </c>
    </row>
    <row r="70" spans="1:5" ht="16.5">
      <c r="A70" s="67" t="s">
        <v>490</v>
      </c>
      <c r="B70" s="76">
        <v>311</v>
      </c>
      <c r="C70" s="65" t="s">
        <v>491</v>
      </c>
      <c r="D70" s="372">
        <v>193327765300</v>
      </c>
      <c r="E70" s="372">
        <v>179049299400</v>
      </c>
    </row>
    <row r="71" spans="1:5" ht="16.5">
      <c r="A71" s="67" t="s">
        <v>492</v>
      </c>
      <c r="B71" s="76">
        <v>312</v>
      </c>
      <c r="C71" s="64"/>
      <c r="D71" s="372">
        <v>80876213000</v>
      </c>
      <c r="E71" s="372">
        <v>96012522426</v>
      </c>
    </row>
    <row r="72" spans="1:5" ht="16.5">
      <c r="A72" s="67" t="s">
        <v>493</v>
      </c>
      <c r="B72" s="76">
        <v>313</v>
      </c>
      <c r="C72" s="64"/>
      <c r="D72" s="372">
        <v>15668155111</v>
      </c>
      <c r="E72" s="372">
        <v>5083262763</v>
      </c>
    </row>
    <row r="73" spans="1:5" ht="16.5">
      <c r="A73" s="67" t="s">
        <v>494</v>
      </c>
      <c r="B73" s="76">
        <v>314</v>
      </c>
      <c r="C73" s="65" t="s">
        <v>495</v>
      </c>
      <c r="D73" s="380">
        <v>836730867</v>
      </c>
      <c r="E73" s="380">
        <v>291491232</v>
      </c>
    </row>
    <row r="74" spans="1:5" ht="16.5">
      <c r="A74" s="67" t="s">
        <v>496</v>
      </c>
      <c r="B74" s="76">
        <v>315</v>
      </c>
      <c r="C74" s="64"/>
      <c r="D74" s="372">
        <v>3497860753</v>
      </c>
      <c r="E74" s="372">
        <v>5467394142</v>
      </c>
    </row>
    <row r="75" spans="1:5" ht="16.5">
      <c r="A75" s="67" t="s">
        <v>497</v>
      </c>
      <c r="B75" s="76">
        <v>316</v>
      </c>
      <c r="C75" s="65" t="s">
        <v>498</v>
      </c>
      <c r="D75" s="372">
        <v>34904936161</v>
      </c>
      <c r="E75" s="372">
        <v>22526385491</v>
      </c>
    </row>
    <row r="76" spans="1:5" ht="16.5">
      <c r="A76" s="67" t="s">
        <v>499</v>
      </c>
      <c r="B76" s="76">
        <v>317</v>
      </c>
      <c r="C76" s="64"/>
      <c r="D76" s="375">
        <f>SUM(D77:D83)</f>
        <v>0</v>
      </c>
      <c r="E76" s="375">
        <f>SUM(E77:E83)</f>
        <v>0</v>
      </c>
    </row>
    <row r="77" spans="1:5" ht="16.5">
      <c r="A77" s="69" t="s">
        <v>427</v>
      </c>
      <c r="B77" s="70"/>
      <c r="C77" s="71"/>
      <c r="D77" s="381"/>
      <c r="E77" s="381"/>
    </row>
    <row r="78" spans="1:5" ht="16.5">
      <c r="A78" s="72" t="s">
        <v>428</v>
      </c>
      <c r="B78" s="70"/>
      <c r="C78" s="71"/>
      <c r="D78" s="372"/>
      <c r="E78" s="372"/>
    </row>
    <row r="79" spans="1:5" ht="16.5">
      <c r="A79" s="72" t="s">
        <v>429</v>
      </c>
      <c r="B79" s="70"/>
      <c r="C79" s="71"/>
      <c r="D79" s="372"/>
      <c r="E79" s="372"/>
    </row>
    <row r="80" spans="1:5" ht="16.5">
      <c r="A80" s="72" t="s">
        <v>430</v>
      </c>
      <c r="B80" s="70"/>
      <c r="C80" s="71"/>
      <c r="D80" s="372"/>
      <c r="E80" s="372"/>
    </row>
    <row r="81" spans="1:5" ht="16.5">
      <c r="A81" s="72" t="s">
        <v>431</v>
      </c>
      <c r="B81" s="70"/>
      <c r="C81" s="71"/>
      <c r="D81" s="372"/>
      <c r="E81" s="372"/>
    </row>
    <row r="82" spans="1:5" ht="16.5">
      <c r="A82" s="72" t="s">
        <v>432</v>
      </c>
      <c r="B82" s="70"/>
      <c r="C82" s="71"/>
      <c r="D82" s="372"/>
      <c r="E82" s="372"/>
    </row>
    <row r="83" spans="1:5" ht="16.5">
      <c r="A83" s="72" t="s">
        <v>433</v>
      </c>
      <c r="B83" s="70"/>
      <c r="C83" s="71"/>
      <c r="D83" s="372"/>
      <c r="E83" s="372"/>
    </row>
    <row r="84" spans="1:5" ht="16.5">
      <c r="A84" s="67" t="s">
        <v>500</v>
      </c>
      <c r="B84" s="76">
        <v>318</v>
      </c>
      <c r="C84" s="64"/>
      <c r="D84" s="372"/>
      <c r="E84" s="372"/>
    </row>
    <row r="85" spans="1:5" ht="16.5">
      <c r="A85" s="67" t="s">
        <v>501</v>
      </c>
      <c r="B85" s="76">
        <v>319</v>
      </c>
      <c r="C85" s="65" t="s">
        <v>502</v>
      </c>
      <c r="D85" s="372">
        <v>3172236309</v>
      </c>
      <c r="E85" s="372">
        <v>683284327</v>
      </c>
    </row>
    <row r="86" spans="1:5" ht="16.5">
      <c r="A86" s="67" t="s">
        <v>503</v>
      </c>
      <c r="B86" s="76">
        <v>320</v>
      </c>
      <c r="C86" s="64"/>
      <c r="D86" s="372"/>
      <c r="E86" s="372"/>
    </row>
    <row r="87" spans="1:5" ht="16.5">
      <c r="A87" s="73" t="s">
        <v>504</v>
      </c>
      <c r="B87" s="74">
        <v>320</v>
      </c>
      <c r="C87" s="75"/>
      <c r="D87" s="375">
        <f>SUM(D88:D94)</f>
        <v>264383731351</v>
      </c>
      <c r="E87" s="375">
        <f>SUM(E88:E94)</f>
        <v>263240864100</v>
      </c>
    </row>
    <row r="88" spans="1:5" ht="16.5">
      <c r="A88" s="67" t="s">
        <v>505</v>
      </c>
      <c r="B88" s="76">
        <v>331</v>
      </c>
      <c r="C88" s="64"/>
      <c r="D88" s="372"/>
      <c r="E88" s="372"/>
    </row>
    <row r="89" spans="1:5" ht="16.5">
      <c r="A89" s="67" t="s">
        <v>506</v>
      </c>
      <c r="B89" s="76">
        <v>332</v>
      </c>
      <c r="C89" s="65" t="s">
        <v>507</v>
      </c>
      <c r="D89" s="372"/>
      <c r="E89" s="372"/>
    </row>
    <row r="90" spans="1:5" ht="16.5">
      <c r="A90" s="67" t="s">
        <v>508</v>
      </c>
      <c r="B90" s="76">
        <v>333</v>
      </c>
      <c r="C90" s="64"/>
      <c r="D90" s="372">
        <v>98399900</v>
      </c>
      <c r="E90" s="372">
        <v>118399900</v>
      </c>
    </row>
    <row r="91" spans="1:5" ht="16.5">
      <c r="A91" s="67" t="s">
        <v>509</v>
      </c>
      <c r="B91" s="76">
        <v>334</v>
      </c>
      <c r="C91" s="65" t="s">
        <v>510</v>
      </c>
      <c r="D91" s="372">
        <v>264278683400</v>
      </c>
      <c r="E91" s="372">
        <v>263122464200</v>
      </c>
    </row>
    <row r="92" spans="1:5" ht="16.5">
      <c r="A92" s="67" t="s">
        <v>511</v>
      </c>
      <c r="B92" s="76">
        <v>335</v>
      </c>
      <c r="C92" s="65" t="s">
        <v>484</v>
      </c>
      <c r="D92" s="372"/>
      <c r="E92" s="372"/>
    </row>
    <row r="93" spans="1:5" ht="16.5">
      <c r="A93" s="67" t="s">
        <v>512</v>
      </c>
      <c r="B93" s="76">
        <v>336</v>
      </c>
      <c r="C93" s="64"/>
      <c r="D93" s="372">
        <v>6648051</v>
      </c>
      <c r="E93" s="372"/>
    </row>
    <row r="94" spans="1:5" ht="16.5">
      <c r="A94" s="67" t="s">
        <v>513</v>
      </c>
      <c r="B94" s="76">
        <v>337</v>
      </c>
      <c r="C94" s="64"/>
      <c r="D94" s="372"/>
      <c r="E94" s="372"/>
    </row>
    <row r="95" spans="1:5" ht="16.5">
      <c r="A95" s="73" t="s">
        <v>514</v>
      </c>
      <c r="B95" s="74">
        <v>400</v>
      </c>
      <c r="C95" s="75"/>
      <c r="D95" s="375">
        <f>D96+D108</f>
        <v>598062837598</v>
      </c>
      <c r="E95" s="375">
        <f>E96+E108</f>
        <v>587052293912</v>
      </c>
    </row>
    <row r="96" spans="1:5" ht="16.5">
      <c r="A96" s="73" t="s">
        <v>515</v>
      </c>
      <c r="B96" s="79">
        <v>410</v>
      </c>
      <c r="C96" s="80" t="s">
        <v>516</v>
      </c>
      <c r="D96" s="375">
        <f>SUM(D97:D107)</f>
        <v>598062837598</v>
      </c>
      <c r="E96" s="375">
        <f>SUM(E97:E107)</f>
        <v>587052293912</v>
      </c>
    </row>
    <row r="97" spans="1:5" ht="16.5">
      <c r="A97" s="67" t="s">
        <v>517</v>
      </c>
      <c r="B97" s="76">
        <v>411</v>
      </c>
      <c r="C97" s="64"/>
      <c r="D97" s="372">
        <v>335704250000</v>
      </c>
      <c r="E97" s="372">
        <v>335704250000</v>
      </c>
    </row>
    <row r="98" spans="1:5" ht="16.5">
      <c r="A98" s="67" t="s">
        <v>518</v>
      </c>
      <c r="B98" s="76">
        <v>412</v>
      </c>
      <c r="C98" s="64"/>
      <c r="D98" s="372">
        <v>86520960000</v>
      </c>
      <c r="E98" s="372">
        <v>86520960000</v>
      </c>
    </row>
    <row r="99" spans="1:5" ht="16.5">
      <c r="A99" s="78" t="s">
        <v>519</v>
      </c>
      <c r="B99" s="76">
        <v>413</v>
      </c>
      <c r="C99" s="64"/>
      <c r="D99" s="372"/>
      <c r="E99" s="372"/>
    </row>
    <row r="100" spans="1:5" ht="16.5">
      <c r="A100" s="67" t="s">
        <v>520</v>
      </c>
      <c r="B100" s="76">
        <v>414</v>
      </c>
      <c r="C100" s="64"/>
      <c r="D100" s="376">
        <v>-810000</v>
      </c>
      <c r="E100" s="376">
        <v>-670000</v>
      </c>
    </row>
    <row r="101" spans="1:5" ht="16.5">
      <c r="A101" s="67" t="s">
        <v>521</v>
      </c>
      <c r="B101" s="76">
        <v>415</v>
      </c>
      <c r="C101" s="64"/>
      <c r="D101" s="372"/>
      <c r="E101" s="372"/>
    </row>
    <row r="102" spans="1:5" ht="16.5">
      <c r="A102" s="67" t="s">
        <v>522</v>
      </c>
      <c r="B102" s="76">
        <v>416</v>
      </c>
      <c r="C102" s="64"/>
      <c r="D102" s="374"/>
      <c r="E102" s="372"/>
    </row>
    <row r="103" spans="1:5" ht="16.5">
      <c r="A103" s="67" t="s">
        <v>523</v>
      </c>
      <c r="B103" s="76">
        <v>417</v>
      </c>
      <c r="C103" s="64"/>
      <c r="D103" s="372">
        <v>11621276700</v>
      </c>
      <c r="E103" s="372">
        <v>11621276700</v>
      </c>
    </row>
    <row r="104" spans="1:5" ht="16.5">
      <c r="A104" s="67" t="s">
        <v>524</v>
      </c>
      <c r="B104" s="76">
        <v>418</v>
      </c>
      <c r="C104" s="64"/>
      <c r="D104" s="372">
        <v>2905319200</v>
      </c>
      <c r="E104" s="372">
        <v>2905319200</v>
      </c>
    </row>
    <row r="105" spans="1:5" ht="16.5">
      <c r="A105" s="67" t="s">
        <v>525</v>
      </c>
      <c r="B105" s="76">
        <v>419</v>
      </c>
      <c r="C105" s="64"/>
      <c r="D105" s="372"/>
      <c r="E105" s="372"/>
    </row>
    <row r="106" spans="1:5" ht="16.5">
      <c r="A106" s="67" t="s">
        <v>526</v>
      </c>
      <c r="B106" s="76">
        <v>420</v>
      </c>
      <c r="C106" s="64"/>
      <c r="D106" s="372">
        <v>161311841698</v>
      </c>
      <c r="E106" s="372">
        <v>150301158012</v>
      </c>
    </row>
    <row r="107" spans="1:5" ht="16.5">
      <c r="A107" s="67" t="s">
        <v>527</v>
      </c>
      <c r="B107" s="76">
        <v>421</v>
      </c>
      <c r="C107" s="64"/>
      <c r="D107" s="372"/>
      <c r="E107" s="372"/>
    </row>
    <row r="108" spans="1:5" ht="16.5">
      <c r="A108" s="73" t="s">
        <v>528</v>
      </c>
      <c r="B108" s="74">
        <v>430</v>
      </c>
      <c r="C108" s="75"/>
      <c r="D108" s="371">
        <f>SUM(D109:D111)</f>
        <v>0</v>
      </c>
      <c r="E108" s="371">
        <f>SUM(E109:E111)</f>
        <v>0</v>
      </c>
    </row>
    <row r="109" spans="1:5" ht="16.5">
      <c r="A109" s="67" t="s">
        <v>529</v>
      </c>
      <c r="B109" s="76">
        <v>431</v>
      </c>
      <c r="C109" s="64"/>
      <c r="D109" s="372"/>
      <c r="E109" s="372"/>
    </row>
    <row r="110" spans="1:5" ht="16.5">
      <c r="A110" s="78" t="s">
        <v>530</v>
      </c>
      <c r="B110" s="76">
        <v>432</v>
      </c>
      <c r="C110" s="65" t="s">
        <v>531</v>
      </c>
      <c r="D110" s="372"/>
      <c r="E110" s="372"/>
    </row>
    <row r="111" spans="1:5" ht="16.5">
      <c r="A111" s="92" t="s">
        <v>532</v>
      </c>
      <c r="B111" s="93">
        <v>433</v>
      </c>
      <c r="C111" s="94"/>
      <c r="D111" s="372"/>
      <c r="E111" s="372"/>
    </row>
    <row r="112" spans="1:5" ht="16.5">
      <c r="A112" s="95" t="s">
        <v>533</v>
      </c>
      <c r="B112" s="96">
        <v>440</v>
      </c>
      <c r="C112" s="97"/>
      <c r="D112" s="382">
        <f>D95+D68</f>
        <v>1194730466450</v>
      </c>
      <c r="E112" s="382">
        <f>E68+E95</f>
        <v>1159406797793</v>
      </c>
    </row>
    <row r="113" spans="1:5" ht="17.25">
      <c r="A113" s="98"/>
      <c r="B113" s="99"/>
      <c r="C113" s="99"/>
      <c r="D113" s="100"/>
      <c r="E113" s="100"/>
    </row>
    <row r="114" spans="1:5" ht="17.25">
      <c r="A114" s="98"/>
      <c r="B114" s="99"/>
      <c r="C114" s="99"/>
      <c r="D114" s="413" t="s">
        <v>160</v>
      </c>
      <c r="E114" s="413"/>
    </row>
    <row r="115" spans="1:5" ht="18">
      <c r="A115" s="101" t="s">
        <v>534</v>
      </c>
      <c r="B115" s="99"/>
      <c r="C115" s="99"/>
      <c r="D115" s="409" t="s">
        <v>101</v>
      </c>
      <c r="E115" s="409"/>
    </row>
    <row r="120" spans="1:5" ht="16.5">
      <c r="A120" s="143" t="s">
        <v>550</v>
      </c>
      <c r="B120" s="144"/>
      <c r="C120" s="144"/>
      <c r="D120" s="408" t="s">
        <v>100</v>
      </c>
      <c r="E120" s="408"/>
    </row>
  </sheetData>
  <mergeCells count="6">
    <mergeCell ref="D120:E120"/>
    <mergeCell ref="D115:E115"/>
    <mergeCell ref="A1:E1"/>
    <mergeCell ref="A2:E2"/>
    <mergeCell ref="A3:E3"/>
    <mergeCell ref="D114:E114"/>
  </mergeCells>
  <printOptions/>
  <pageMargins left="0.5905511811023623" right="0" top="0.7874015748031497" bottom="0.7874015748031497" header="0.31496062992125984" footer="0.31496062992125984"/>
  <pageSetup horizontalDpi="600" verticalDpi="600" orientation="portrait" paperSize="9" r:id="rId1"/>
  <headerFooter alignWithMargins="0">
    <oddFooter>&amp;C&amp;P/3</oddFooter>
  </headerFooter>
</worksheet>
</file>

<file path=xl/worksheets/sheet3.xml><?xml version="1.0" encoding="utf-8"?>
<worksheet xmlns="http://schemas.openxmlformats.org/spreadsheetml/2006/main" xmlns:r="http://schemas.openxmlformats.org/officeDocument/2006/relationships">
  <dimension ref="A1:M37"/>
  <sheetViews>
    <sheetView workbookViewId="0" topLeftCell="A1">
      <selection activeCell="E13" sqref="E13"/>
    </sheetView>
  </sheetViews>
  <sheetFormatPr defaultColWidth="9.00390625" defaultRowHeight="16.5"/>
  <cols>
    <col min="1" max="1" width="27.125" style="0" customWidth="1"/>
    <col min="2" max="2" width="6.375" style="0" customWidth="1"/>
    <col min="3" max="3" width="8.25390625" style="0" customWidth="1"/>
    <col min="4" max="5" width="12.875" style="0" bestFit="1" customWidth="1"/>
    <col min="6" max="6" width="14.125" style="0" customWidth="1"/>
    <col min="7" max="9" width="12.875" style="0" customWidth="1"/>
    <col min="10" max="10" width="3.125" style="0" customWidth="1"/>
  </cols>
  <sheetData>
    <row r="1" spans="1:10" ht="16.5">
      <c r="A1" s="392" t="s">
        <v>379</v>
      </c>
      <c r="B1" s="392"/>
      <c r="C1" s="392"/>
      <c r="D1" s="392"/>
      <c r="E1" s="392"/>
      <c r="F1" s="392"/>
      <c r="G1" s="392"/>
      <c r="H1" s="1"/>
      <c r="I1" s="1"/>
      <c r="J1" s="1"/>
    </row>
    <row r="2" spans="1:10" ht="16.5">
      <c r="A2" s="1"/>
      <c r="B2" s="1"/>
      <c r="C2" s="1"/>
      <c r="D2" s="1"/>
      <c r="E2" s="1"/>
      <c r="F2" s="1"/>
      <c r="G2" s="115"/>
      <c r="H2" s="115"/>
      <c r="I2" s="115"/>
      <c r="J2" s="115"/>
    </row>
    <row r="3" spans="1:10" ht="20.25">
      <c r="A3" s="393" t="s">
        <v>535</v>
      </c>
      <c r="B3" s="393"/>
      <c r="C3" s="393"/>
      <c r="D3" s="393"/>
      <c r="E3" s="393"/>
      <c r="F3" s="393"/>
      <c r="G3" s="393"/>
      <c r="H3" s="363"/>
      <c r="I3" s="363"/>
      <c r="J3" s="363"/>
    </row>
    <row r="4" spans="1:10" ht="18.75">
      <c r="A4" s="369" t="s">
        <v>161</v>
      </c>
      <c r="B4" s="369"/>
      <c r="C4" s="369"/>
      <c r="D4" s="369"/>
      <c r="E4" s="369"/>
      <c r="F4" s="369"/>
      <c r="G4" s="369"/>
      <c r="H4" s="364"/>
      <c r="I4" s="364"/>
      <c r="J4" s="364"/>
    </row>
    <row r="5" spans="1:10" ht="16.5">
      <c r="A5" s="47"/>
      <c r="B5" s="48"/>
      <c r="C5" s="48"/>
      <c r="D5" s="383"/>
      <c r="E5" s="49"/>
      <c r="F5" s="415" t="s">
        <v>380</v>
      </c>
      <c r="G5" s="415"/>
      <c r="H5" s="384"/>
      <c r="I5" s="384"/>
      <c r="J5" s="365"/>
    </row>
    <row r="6" spans="1:10" ht="23.25" customHeight="1">
      <c r="A6" s="116" t="s">
        <v>273</v>
      </c>
      <c r="B6" s="116" t="s">
        <v>274</v>
      </c>
      <c r="C6" s="117" t="s">
        <v>536</v>
      </c>
      <c r="D6" s="407" t="s">
        <v>162</v>
      </c>
      <c r="E6" s="391"/>
      <c r="F6" s="407" t="s">
        <v>537</v>
      </c>
      <c r="G6" s="391"/>
      <c r="H6" s="354"/>
      <c r="I6" s="354"/>
      <c r="J6" s="354"/>
    </row>
    <row r="7" spans="1:10" ht="16.5">
      <c r="A7" s="118"/>
      <c r="B7" s="118"/>
      <c r="C7" s="118" t="s">
        <v>538</v>
      </c>
      <c r="D7" s="119" t="s">
        <v>539</v>
      </c>
      <c r="E7" s="119" t="s">
        <v>540</v>
      </c>
      <c r="F7" s="119" t="s">
        <v>539</v>
      </c>
      <c r="G7" s="120" t="s">
        <v>540</v>
      </c>
      <c r="H7" s="329"/>
      <c r="I7" s="329"/>
      <c r="J7" s="329"/>
    </row>
    <row r="8" spans="1:10" ht="16.5">
      <c r="A8" s="121" t="s">
        <v>541</v>
      </c>
      <c r="B8" s="121" t="s">
        <v>542</v>
      </c>
      <c r="C8" s="121" t="s">
        <v>543</v>
      </c>
      <c r="D8" s="122" t="s">
        <v>544</v>
      </c>
      <c r="E8" s="122" t="s">
        <v>545</v>
      </c>
      <c r="F8" s="122" t="s">
        <v>546</v>
      </c>
      <c r="G8" s="123" t="s">
        <v>547</v>
      </c>
      <c r="H8" s="366"/>
      <c r="I8" s="366"/>
      <c r="J8" s="366"/>
    </row>
    <row r="9" spans="1:13" ht="24.75" customHeight="1">
      <c r="A9" s="124" t="s">
        <v>381</v>
      </c>
      <c r="B9" s="125" t="s">
        <v>279</v>
      </c>
      <c r="C9" s="126" t="s">
        <v>382</v>
      </c>
      <c r="D9" s="127">
        <v>266662096207</v>
      </c>
      <c r="E9" s="127">
        <v>208346497372</v>
      </c>
      <c r="F9" s="127">
        <v>266662096207</v>
      </c>
      <c r="G9" s="127">
        <v>208346497372</v>
      </c>
      <c r="H9" s="367"/>
      <c r="I9" s="367"/>
      <c r="J9" s="367">
        <v>9</v>
      </c>
      <c r="K9" s="321">
        <f>F9/G9</f>
        <v>1.2798971884364259</v>
      </c>
      <c r="L9" s="322"/>
      <c r="M9" s="322"/>
    </row>
    <row r="10" spans="1:13" ht="24" customHeight="1">
      <c r="A10" s="128" t="s">
        <v>383</v>
      </c>
      <c r="B10" s="129" t="s">
        <v>548</v>
      </c>
      <c r="C10" s="129"/>
      <c r="D10" s="130">
        <v>1279795628</v>
      </c>
      <c r="E10" s="130">
        <v>1179162382</v>
      </c>
      <c r="F10" s="130">
        <v>1279795628</v>
      </c>
      <c r="G10" s="130">
        <v>1179162382</v>
      </c>
      <c r="H10" s="367"/>
      <c r="I10" s="367"/>
      <c r="J10" s="367">
        <v>10</v>
      </c>
      <c r="K10" s="322"/>
      <c r="L10" s="322"/>
      <c r="M10" s="322"/>
    </row>
    <row r="11" spans="1:13" ht="24">
      <c r="A11" s="131" t="s">
        <v>384</v>
      </c>
      <c r="B11" s="132">
        <v>10</v>
      </c>
      <c r="C11" s="132"/>
      <c r="D11" s="133">
        <f>D9-D10</f>
        <v>265382300579</v>
      </c>
      <c r="E11" s="133">
        <f>E9-E10</f>
        <v>207167334990</v>
      </c>
      <c r="F11" s="133">
        <f>F9-F10</f>
        <v>265382300579</v>
      </c>
      <c r="G11" s="133">
        <f>G9-G10</f>
        <v>207167334990</v>
      </c>
      <c r="H11" s="385"/>
      <c r="I11" s="385"/>
      <c r="J11" s="367">
        <v>11</v>
      </c>
      <c r="K11" s="322"/>
      <c r="L11" s="322"/>
      <c r="M11" s="322"/>
    </row>
    <row r="12" spans="1:13" ht="24" customHeight="1">
      <c r="A12" s="128" t="s">
        <v>385</v>
      </c>
      <c r="B12" s="129">
        <v>11</v>
      </c>
      <c r="C12" s="134" t="s">
        <v>386</v>
      </c>
      <c r="D12" s="130">
        <v>217523781178</v>
      </c>
      <c r="E12" s="130">
        <v>158148600103</v>
      </c>
      <c r="F12" s="130">
        <v>217523781178</v>
      </c>
      <c r="G12" s="130">
        <v>158148600103</v>
      </c>
      <c r="H12" s="367"/>
      <c r="I12" s="367"/>
      <c r="J12" s="367">
        <v>12</v>
      </c>
      <c r="K12" s="323">
        <f>F12/F9</f>
        <v>0.8157281603649597</v>
      </c>
      <c r="L12" s="323">
        <f>G12/G9</f>
        <v>0.7590653171415102</v>
      </c>
      <c r="M12" s="322"/>
    </row>
    <row r="13" spans="1:13" ht="24" customHeight="1">
      <c r="A13" s="128" t="s">
        <v>387</v>
      </c>
      <c r="B13" s="129">
        <v>20</v>
      </c>
      <c r="C13" s="129"/>
      <c r="D13" s="130">
        <f>D11-D12</f>
        <v>47858519401</v>
      </c>
      <c r="E13" s="130">
        <f>E11-E12</f>
        <v>49018734887</v>
      </c>
      <c r="F13" s="130">
        <f>F11-F12</f>
        <v>47858519401</v>
      </c>
      <c r="G13" s="130">
        <f>G11-G12</f>
        <v>49018734887</v>
      </c>
      <c r="H13" s="367"/>
      <c r="I13" s="367"/>
      <c r="J13" s="367">
        <v>13</v>
      </c>
      <c r="K13" s="322"/>
      <c r="L13" s="322"/>
      <c r="M13" s="322"/>
    </row>
    <row r="14" spans="1:13" ht="24" customHeight="1">
      <c r="A14" s="128" t="s">
        <v>388</v>
      </c>
      <c r="B14" s="129">
        <v>21</v>
      </c>
      <c r="C14" s="134" t="s">
        <v>389</v>
      </c>
      <c r="D14" s="130">
        <v>4027699077</v>
      </c>
      <c r="E14" s="130">
        <v>3090781200</v>
      </c>
      <c r="F14" s="130">
        <v>4027699077</v>
      </c>
      <c r="G14" s="130">
        <v>3090781200</v>
      </c>
      <c r="H14" s="367"/>
      <c r="I14" s="367"/>
      <c r="J14" s="367">
        <v>14</v>
      </c>
      <c r="K14" s="322"/>
      <c r="L14" s="322"/>
      <c r="M14" s="322"/>
    </row>
    <row r="15" spans="1:13" ht="24" customHeight="1">
      <c r="A15" s="128" t="s">
        <v>390</v>
      </c>
      <c r="B15" s="129">
        <v>22</v>
      </c>
      <c r="C15" s="134" t="s">
        <v>391</v>
      </c>
      <c r="D15" s="130">
        <v>13787373300</v>
      </c>
      <c r="E15" s="130">
        <v>6566305700</v>
      </c>
      <c r="F15" s="130">
        <v>13787373300</v>
      </c>
      <c r="G15" s="130">
        <v>6566305700</v>
      </c>
      <c r="H15" s="367"/>
      <c r="I15" s="367"/>
      <c r="J15" s="367">
        <v>15</v>
      </c>
      <c r="K15" s="322"/>
      <c r="L15" s="322"/>
      <c r="M15" s="322"/>
    </row>
    <row r="16" spans="1:13" ht="24" customHeight="1">
      <c r="A16" s="135" t="s">
        <v>392</v>
      </c>
      <c r="B16" s="136">
        <v>23</v>
      </c>
      <c r="C16" s="136"/>
      <c r="D16" s="137">
        <v>9030034900</v>
      </c>
      <c r="E16" s="137">
        <v>4959534200</v>
      </c>
      <c r="F16" s="137">
        <v>9030034900</v>
      </c>
      <c r="G16" s="137">
        <v>4959534200</v>
      </c>
      <c r="H16" s="386"/>
      <c r="I16" s="386"/>
      <c r="J16" s="367">
        <v>16</v>
      </c>
      <c r="K16" s="322"/>
      <c r="L16" s="322"/>
      <c r="M16" s="322"/>
    </row>
    <row r="17" spans="1:13" ht="24" customHeight="1">
      <c r="A17" s="128" t="s">
        <v>393</v>
      </c>
      <c r="B17" s="129">
        <v>24</v>
      </c>
      <c r="C17" s="129"/>
      <c r="D17" s="130">
        <v>7295432115</v>
      </c>
      <c r="E17" s="130">
        <v>6333299922</v>
      </c>
      <c r="F17" s="130">
        <v>7295432115</v>
      </c>
      <c r="G17" s="130">
        <v>6333299922</v>
      </c>
      <c r="H17" s="367"/>
      <c r="I17" s="367"/>
      <c r="J17" s="367">
        <v>17</v>
      </c>
      <c r="K17" s="322"/>
      <c r="L17" s="322"/>
      <c r="M17" s="322"/>
    </row>
    <row r="18" spans="1:13" ht="24" customHeight="1">
      <c r="A18" s="128" t="s">
        <v>394</v>
      </c>
      <c r="B18" s="134">
        <v>25</v>
      </c>
      <c r="C18" s="134"/>
      <c r="D18" s="130">
        <v>19767296053</v>
      </c>
      <c r="E18" s="130">
        <v>23435262207</v>
      </c>
      <c r="F18" s="130">
        <v>19767296053</v>
      </c>
      <c r="G18" s="130">
        <v>23435262207</v>
      </c>
      <c r="H18" s="367"/>
      <c r="I18" s="367"/>
      <c r="J18" s="367">
        <v>18</v>
      </c>
      <c r="K18" s="322"/>
      <c r="L18" s="322"/>
      <c r="M18" s="322"/>
    </row>
    <row r="19" spans="1:13" ht="24">
      <c r="A19" s="131" t="s">
        <v>395</v>
      </c>
      <c r="B19" s="132">
        <v>30</v>
      </c>
      <c r="C19" s="132"/>
      <c r="D19" s="133">
        <f>D13+D14-D15-D17-D18</f>
        <v>11036117010</v>
      </c>
      <c r="E19" s="133">
        <f>E13+E14-E15-E17-E18</f>
        <v>15774648258</v>
      </c>
      <c r="F19" s="133">
        <f>F13+F14-F15-F17-F18</f>
        <v>11036117010</v>
      </c>
      <c r="G19" s="133">
        <f>G13+G14-G15-G17-G18</f>
        <v>15774648258</v>
      </c>
      <c r="H19" s="385"/>
      <c r="I19" s="385"/>
      <c r="J19" s="367">
        <v>19</v>
      </c>
      <c r="K19" s="322"/>
      <c r="L19" s="322"/>
      <c r="M19" s="322"/>
    </row>
    <row r="20" spans="1:13" ht="24" customHeight="1">
      <c r="A20" s="128" t="s">
        <v>396</v>
      </c>
      <c r="B20" s="134">
        <v>31</v>
      </c>
      <c r="C20" s="134"/>
      <c r="D20" s="130">
        <v>867324813</v>
      </c>
      <c r="E20" s="130">
        <v>284160700</v>
      </c>
      <c r="F20" s="130">
        <v>867324813</v>
      </c>
      <c r="G20" s="130">
        <v>284160700</v>
      </c>
      <c r="H20" s="367"/>
      <c r="I20" s="367"/>
      <c r="J20" s="367">
        <v>20</v>
      </c>
      <c r="K20" s="322"/>
      <c r="L20" s="322"/>
      <c r="M20" s="322"/>
    </row>
    <row r="21" spans="1:13" ht="24" customHeight="1">
      <c r="A21" s="128" t="s">
        <v>397</v>
      </c>
      <c r="B21" s="129">
        <v>32</v>
      </c>
      <c r="C21" s="129"/>
      <c r="D21" s="130">
        <v>0</v>
      </c>
      <c r="E21" s="130">
        <v>5373700</v>
      </c>
      <c r="F21" s="130">
        <v>0</v>
      </c>
      <c r="G21" s="130">
        <v>5373700</v>
      </c>
      <c r="H21" s="367"/>
      <c r="I21" s="367"/>
      <c r="J21" s="367">
        <v>21</v>
      </c>
      <c r="K21" s="322"/>
      <c r="L21" s="322"/>
      <c r="M21" s="322"/>
    </row>
    <row r="22" spans="1:13" ht="24" customHeight="1">
      <c r="A22" s="131" t="s">
        <v>398</v>
      </c>
      <c r="B22" s="138">
        <v>40</v>
      </c>
      <c r="C22" s="138"/>
      <c r="D22" s="133">
        <f>D20-D21</f>
        <v>867324813</v>
      </c>
      <c r="E22" s="133">
        <f>E20-E21</f>
        <v>278787000</v>
      </c>
      <c r="F22" s="133">
        <f>F20-F21</f>
        <v>867324813</v>
      </c>
      <c r="G22" s="133">
        <f>G20-G21</f>
        <v>278787000</v>
      </c>
      <c r="H22" s="385"/>
      <c r="I22" s="385"/>
      <c r="J22" s="367">
        <v>22</v>
      </c>
      <c r="K22" s="322"/>
      <c r="L22" s="322"/>
      <c r="M22" s="322"/>
    </row>
    <row r="23" spans="1:13" ht="24" customHeight="1">
      <c r="A23" s="131" t="s">
        <v>399</v>
      </c>
      <c r="B23" s="138">
        <v>50</v>
      </c>
      <c r="C23" s="138"/>
      <c r="D23" s="133">
        <f>D19+D22</f>
        <v>11903441823</v>
      </c>
      <c r="E23" s="133">
        <f>E19+E22</f>
        <v>16053435258</v>
      </c>
      <c r="F23" s="133">
        <f>F19+F22</f>
        <v>11903441823</v>
      </c>
      <c r="G23" s="133">
        <f>G19+G22</f>
        <v>16053435258</v>
      </c>
      <c r="H23" s="385"/>
      <c r="I23" s="385"/>
      <c r="J23" s="367">
        <v>23</v>
      </c>
      <c r="K23" s="324">
        <f>F23/G23</f>
        <v>0.741488761233711</v>
      </c>
      <c r="L23" s="325">
        <f>F23/F9</f>
        <v>0.04463867190843574</v>
      </c>
      <c r="M23" s="325">
        <f>G23/G9</f>
        <v>0.07705162054794133</v>
      </c>
    </row>
    <row r="24" spans="1:13" ht="25.5">
      <c r="A24" s="128" t="s">
        <v>400</v>
      </c>
      <c r="B24" s="129">
        <v>51</v>
      </c>
      <c r="C24" s="134" t="s">
        <v>401</v>
      </c>
      <c r="D24" s="130">
        <f>IF(D23&gt;0,D23*0.15*0.5,0)</f>
        <v>892758136.725</v>
      </c>
      <c r="E24" s="130">
        <f>IF(E23&gt;0,E23*0.15*0.5,0)</f>
        <v>1204007644.35</v>
      </c>
      <c r="F24" s="130">
        <f>IF(F23&gt;0,F23*0.15*0.5,0)</f>
        <v>892758136.725</v>
      </c>
      <c r="G24" s="130">
        <f>IF(G23&gt;0,G23*0.15*0.5,0)</f>
        <v>1204007644.35</v>
      </c>
      <c r="H24" s="367"/>
      <c r="I24" s="367"/>
      <c r="J24" s="367">
        <v>24</v>
      </c>
      <c r="K24" s="326"/>
      <c r="L24" s="326"/>
      <c r="M24" s="326"/>
    </row>
    <row r="25" spans="1:13" ht="24" customHeight="1">
      <c r="A25" s="128" t="s">
        <v>402</v>
      </c>
      <c r="B25" s="129">
        <v>52</v>
      </c>
      <c r="C25" s="134" t="s">
        <v>401</v>
      </c>
      <c r="D25" s="130"/>
      <c r="E25" s="130"/>
      <c r="F25" s="130"/>
      <c r="G25" s="130"/>
      <c r="H25" s="367"/>
      <c r="I25" s="367"/>
      <c r="J25" s="367">
        <v>25</v>
      </c>
      <c r="K25" s="327"/>
      <c r="L25" s="327"/>
      <c r="M25" s="327"/>
    </row>
    <row r="26" spans="1:13" ht="25.5">
      <c r="A26" s="128" t="s">
        <v>403</v>
      </c>
      <c r="B26" s="129">
        <v>60</v>
      </c>
      <c r="C26" s="129"/>
      <c r="D26" s="133">
        <f>D23-D24-D25</f>
        <v>11010683686.275</v>
      </c>
      <c r="E26" s="133">
        <f>E23-E24-E25</f>
        <v>14849427613.65</v>
      </c>
      <c r="F26" s="133">
        <f>F23-F24-F25</f>
        <v>11010683686.275</v>
      </c>
      <c r="G26" s="133">
        <f>G23-G24-G25</f>
        <v>14849427613.65</v>
      </c>
      <c r="H26" s="385"/>
      <c r="I26" s="385"/>
      <c r="J26" s="367">
        <v>26</v>
      </c>
      <c r="K26" s="321">
        <f>F26/G26</f>
        <v>0.741488761233711</v>
      </c>
      <c r="L26" s="327"/>
      <c r="M26" s="327"/>
    </row>
    <row r="27" spans="1:13" ht="25.5" customHeight="1">
      <c r="A27" s="139" t="s">
        <v>404</v>
      </c>
      <c r="B27" s="140">
        <v>70</v>
      </c>
      <c r="C27" s="140"/>
      <c r="D27" s="141">
        <f>D26/33570425</f>
        <v>327.98761666779615</v>
      </c>
      <c r="E27" s="141">
        <f>E26/29973594</f>
        <v>495.41698648650544</v>
      </c>
      <c r="F27" s="141">
        <f>F26/33570425</f>
        <v>327.98761666779615</v>
      </c>
      <c r="G27" s="141">
        <f>G26/29973594</f>
        <v>495.41698648650544</v>
      </c>
      <c r="H27" s="367"/>
      <c r="I27" s="367"/>
      <c r="J27" s="367">
        <v>27</v>
      </c>
      <c r="K27" s="322"/>
      <c r="L27" s="322"/>
      <c r="M27" s="322"/>
    </row>
    <row r="28" spans="1:10" ht="16.5">
      <c r="A28" s="50"/>
      <c r="B28" s="51"/>
      <c r="C28" s="51"/>
      <c r="D28" s="52"/>
      <c r="E28" s="52"/>
      <c r="F28" s="52"/>
      <c r="G28" s="115"/>
      <c r="H28" s="115"/>
      <c r="I28" s="115"/>
      <c r="J28" s="115"/>
    </row>
    <row r="29" spans="1:10" ht="16.5">
      <c r="A29" s="53"/>
      <c r="B29" s="53"/>
      <c r="C29" s="53"/>
      <c r="D29" s="53"/>
      <c r="E29" s="53"/>
      <c r="F29" s="404" t="s">
        <v>163</v>
      </c>
      <c r="G29" s="404"/>
      <c r="H29" s="361"/>
      <c r="I29" s="361"/>
      <c r="J29" s="361"/>
    </row>
    <row r="30" spans="1:10" ht="16.5">
      <c r="A30" s="349" t="s">
        <v>405</v>
      </c>
      <c r="B30" s="54"/>
      <c r="C30" s="406"/>
      <c r="D30" s="406"/>
      <c r="E30" s="55"/>
      <c r="F30" s="405" t="s">
        <v>22</v>
      </c>
      <c r="G30" s="405"/>
      <c r="H30" s="362"/>
      <c r="I30" s="362"/>
      <c r="J30" s="362"/>
    </row>
    <row r="31" spans="7:10" ht="16.5">
      <c r="G31" s="115"/>
      <c r="H31" s="115"/>
      <c r="I31" s="115"/>
      <c r="J31" s="115"/>
    </row>
    <row r="32" spans="1:10" ht="16.5">
      <c r="A32" s="115"/>
      <c r="B32" s="115"/>
      <c r="C32" s="115"/>
      <c r="D32" s="115"/>
      <c r="E32" s="115"/>
      <c r="F32" s="115"/>
      <c r="G32" s="115"/>
      <c r="H32" s="115"/>
      <c r="I32" s="115"/>
      <c r="J32" s="115"/>
    </row>
    <row r="33" spans="1:10" ht="16.5">
      <c r="A33" s="115"/>
      <c r="B33" s="115"/>
      <c r="C33" s="115"/>
      <c r="D33" s="115"/>
      <c r="E33" s="115"/>
      <c r="F33" s="115"/>
      <c r="G33" s="115"/>
      <c r="H33" s="115"/>
      <c r="I33" s="115"/>
      <c r="J33" s="115"/>
    </row>
    <row r="34" spans="1:10" ht="16.5">
      <c r="A34" s="115"/>
      <c r="B34" s="115"/>
      <c r="C34" s="115"/>
      <c r="D34" s="115"/>
      <c r="E34" s="115"/>
      <c r="F34" s="115"/>
      <c r="G34" s="115"/>
      <c r="H34" s="115"/>
      <c r="I34" s="115"/>
      <c r="J34" s="115"/>
    </row>
    <row r="35" spans="1:10" ht="16.5">
      <c r="A35" s="115"/>
      <c r="B35" s="115"/>
      <c r="C35" s="115"/>
      <c r="D35" s="115"/>
      <c r="E35" s="115"/>
      <c r="F35" s="115"/>
      <c r="G35" s="115"/>
      <c r="H35" s="115"/>
      <c r="I35" s="115"/>
      <c r="J35" s="115"/>
    </row>
    <row r="36" spans="1:10" ht="17.25">
      <c r="A36" s="348" t="s">
        <v>549</v>
      </c>
      <c r="B36" s="142"/>
      <c r="C36" s="142"/>
      <c r="D36" s="115"/>
      <c r="E36" s="115"/>
      <c r="F36" s="423" t="s">
        <v>21</v>
      </c>
      <c r="G36" s="423"/>
      <c r="H36" s="348"/>
      <c r="I36" s="348"/>
      <c r="J36" s="348"/>
    </row>
    <row r="37" spans="1:10" ht="16.5">
      <c r="A37" s="115"/>
      <c r="B37" s="115"/>
      <c r="C37" s="115"/>
      <c r="D37" s="115"/>
      <c r="E37" s="115"/>
      <c r="F37" s="115"/>
      <c r="G37" s="115"/>
      <c r="H37" s="115"/>
      <c r="I37" s="115"/>
      <c r="J37" s="115"/>
    </row>
  </sheetData>
  <mergeCells count="10">
    <mergeCell ref="D6:E6"/>
    <mergeCell ref="F6:G6"/>
    <mergeCell ref="A1:G1"/>
    <mergeCell ref="A3:G3"/>
    <mergeCell ref="A4:G4"/>
    <mergeCell ref="F5:G5"/>
    <mergeCell ref="F29:G29"/>
    <mergeCell ref="F30:G30"/>
    <mergeCell ref="F36:G36"/>
    <mergeCell ref="C30:D30"/>
  </mergeCells>
  <printOptions/>
  <pageMargins left="0.5905511811023623" right="0" top="0.7874015748031497" bottom="0.787401574803149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52"/>
  <sheetViews>
    <sheetView workbookViewId="0" topLeftCell="A1">
      <selection activeCell="D51" sqref="D51:E51"/>
    </sheetView>
  </sheetViews>
  <sheetFormatPr defaultColWidth="9.00390625" defaultRowHeight="16.5"/>
  <cols>
    <col min="1" max="1" width="41.00390625" style="0" customWidth="1"/>
    <col min="2" max="2" width="8.125" style="0" customWidth="1"/>
    <col min="3" max="3" width="10.375" style="0" customWidth="1"/>
    <col min="4" max="4" width="15.125" style="0" bestFit="1" customWidth="1"/>
    <col min="5" max="5" width="15.00390625" style="0" customWidth="1"/>
    <col min="6" max="6" width="6.125" style="0" customWidth="1"/>
  </cols>
  <sheetData>
    <row r="1" spans="1:5" ht="27" customHeight="1">
      <c r="A1" s="392" t="s">
        <v>379</v>
      </c>
      <c r="B1" s="392"/>
      <c r="C1" s="392"/>
      <c r="D1" s="392"/>
      <c r="E1" s="392"/>
    </row>
    <row r="2" spans="1:5" ht="23.25">
      <c r="A2" s="416" t="s">
        <v>269</v>
      </c>
      <c r="B2" s="416"/>
      <c r="C2" s="416"/>
      <c r="D2" s="416"/>
      <c r="E2" s="416"/>
    </row>
    <row r="3" spans="1:5" ht="21">
      <c r="A3" s="417" t="s">
        <v>164</v>
      </c>
      <c r="B3" s="417"/>
      <c r="C3" s="417"/>
      <c r="D3" s="417"/>
      <c r="E3" s="417"/>
    </row>
    <row r="4" spans="1:5" ht="25.5" customHeight="1">
      <c r="A4" s="418" t="s">
        <v>271</v>
      </c>
      <c r="B4" s="418"/>
      <c r="C4" s="418"/>
      <c r="D4" s="418"/>
      <c r="E4" s="418"/>
    </row>
    <row r="5" spans="1:5" ht="16.5">
      <c r="A5" s="2"/>
      <c r="B5" s="2"/>
      <c r="C5" s="2"/>
      <c r="D5" s="3"/>
      <c r="E5" s="3" t="s">
        <v>272</v>
      </c>
    </row>
    <row r="6" spans="1:5" ht="33" customHeight="1">
      <c r="A6" s="146" t="s">
        <v>273</v>
      </c>
      <c r="B6" s="146" t="s">
        <v>274</v>
      </c>
      <c r="C6" s="146" t="s">
        <v>275</v>
      </c>
      <c r="D6" s="145" t="s">
        <v>165</v>
      </c>
      <c r="E6" s="145" t="s">
        <v>166</v>
      </c>
    </row>
    <row r="7" spans="1:5" ht="27">
      <c r="A7" s="6" t="s">
        <v>277</v>
      </c>
      <c r="B7" s="7"/>
      <c r="C7" s="7"/>
      <c r="D7" s="8"/>
      <c r="E7" s="8"/>
    </row>
    <row r="8" spans="1:5" ht="16.5">
      <c r="A8" s="102" t="s">
        <v>278</v>
      </c>
      <c r="B8" s="103" t="s">
        <v>279</v>
      </c>
      <c r="C8" s="103"/>
      <c r="D8" s="104">
        <v>11903441823</v>
      </c>
      <c r="E8" s="104">
        <v>16053435258</v>
      </c>
    </row>
    <row r="9" spans="1:5" ht="16.5">
      <c r="A9" s="105" t="s">
        <v>280</v>
      </c>
      <c r="B9" s="103"/>
      <c r="C9" s="103"/>
      <c r="D9" s="104"/>
      <c r="E9" s="104"/>
    </row>
    <row r="10" spans="1:5" ht="16.5">
      <c r="A10" s="106" t="s">
        <v>281</v>
      </c>
      <c r="B10" s="103" t="s">
        <v>282</v>
      </c>
      <c r="C10" s="103"/>
      <c r="D10" s="104">
        <v>17557601049</v>
      </c>
      <c r="E10" s="104">
        <v>8433316958</v>
      </c>
    </row>
    <row r="11" spans="1:5" ht="16.5">
      <c r="A11" s="106" t="s">
        <v>283</v>
      </c>
      <c r="B11" s="103" t="s">
        <v>284</v>
      </c>
      <c r="C11" s="103"/>
      <c r="D11" s="104">
        <v>-7886272464</v>
      </c>
      <c r="E11" s="104">
        <v>-921857630</v>
      </c>
    </row>
    <row r="12" spans="1:5" ht="16.5">
      <c r="A12" s="102" t="s">
        <v>285</v>
      </c>
      <c r="B12" s="103" t="s">
        <v>286</v>
      </c>
      <c r="C12" s="103"/>
      <c r="D12" s="104"/>
      <c r="E12" s="104"/>
    </row>
    <row r="13" spans="1:5" ht="16.5">
      <c r="A13" s="105" t="s">
        <v>287</v>
      </c>
      <c r="B13" s="103" t="s">
        <v>288</v>
      </c>
      <c r="C13" s="103"/>
      <c r="D13" s="104"/>
      <c r="E13" s="104"/>
    </row>
    <row r="14" spans="1:5" ht="16.5">
      <c r="A14" s="106" t="s">
        <v>289</v>
      </c>
      <c r="B14" s="103" t="s">
        <v>290</v>
      </c>
      <c r="C14" s="103"/>
      <c r="D14" s="104">
        <v>9030034900</v>
      </c>
      <c r="E14" s="104">
        <v>4959534200</v>
      </c>
    </row>
    <row r="15" spans="1:5" ht="27">
      <c r="A15" s="148" t="s">
        <v>552</v>
      </c>
      <c r="B15" s="107" t="s">
        <v>292</v>
      </c>
      <c r="C15" s="107"/>
      <c r="D15" s="108">
        <f>SUM(D8:D14)</f>
        <v>30604805308</v>
      </c>
      <c r="E15" s="108">
        <f>SUM(E8:E14)</f>
        <v>28524428786</v>
      </c>
    </row>
    <row r="16" spans="1:5" ht="16.5">
      <c r="A16" s="105" t="s">
        <v>293</v>
      </c>
      <c r="B16" s="103" t="s">
        <v>294</v>
      </c>
      <c r="C16" s="103"/>
      <c r="D16" s="104">
        <v>2723104568</v>
      </c>
      <c r="E16" s="104">
        <v>-18092591727</v>
      </c>
    </row>
    <row r="17" spans="1:5" ht="16.5">
      <c r="A17" s="105" t="s">
        <v>295</v>
      </c>
      <c r="B17" s="103">
        <v>10</v>
      </c>
      <c r="C17" s="103"/>
      <c r="D17" s="104">
        <v>36970888400</v>
      </c>
      <c r="E17" s="104">
        <v>20021376400</v>
      </c>
    </row>
    <row r="18" spans="1:5" ht="27">
      <c r="A18" s="105" t="s">
        <v>296</v>
      </c>
      <c r="B18" s="103">
        <v>11</v>
      </c>
      <c r="C18" s="103"/>
      <c r="D18" s="104">
        <v>8878439871</v>
      </c>
      <c r="E18" s="104">
        <v>26620935166</v>
      </c>
    </row>
    <row r="19" spans="1:5" ht="16.5">
      <c r="A19" s="105" t="s">
        <v>297</v>
      </c>
      <c r="B19" s="103">
        <v>12</v>
      </c>
      <c r="C19" s="103"/>
      <c r="D19" s="104">
        <v>-4604192158</v>
      </c>
      <c r="E19" s="104">
        <v>131160490</v>
      </c>
    </row>
    <row r="20" spans="1:5" ht="16.5">
      <c r="A20" s="106" t="s">
        <v>298</v>
      </c>
      <c r="B20" s="103">
        <v>13</v>
      </c>
      <c r="C20" s="103"/>
      <c r="D20" s="104">
        <v>-9030034900</v>
      </c>
      <c r="E20" s="104">
        <f>-E14</f>
        <v>-4959534200</v>
      </c>
    </row>
    <row r="21" spans="1:5" ht="16.5">
      <c r="A21" s="106" t="s">
        <v>302</v>
      </c>
      <c r="B21" s="103">
        <v>14</v>
      </c>
      <c r="C21" s="103"/>
      <c r="D21" s="109"/>
      <c r="E21" s="104"/>
    </row>
    <row r="22" spans="1:5" ht="23.25" customHeight="1">
      <c r="A22" s="105" t="s">
        <v>299</v>
      </c>
      <c r="B22" s="103">
        <v>15</v>
      </c>
      <c r="C22" s="103"/>
      <c r="D22" s="104">
        <v>1310165642</v>
      </c>
      <c r="E22" s="104"/>
    </row>
    <row r="23" spans="1:5" ht="23.25" customHeight="1">
      <c r="A23" s="105" t="s">
        <v>267</v>
      </c>
      <c r="B23" s="103">
        <v>16</v>
      </c>
      <c r="C23" s="103"/>
      <c r="D23" s="104"/>
      <c r="E23" s="104">
        <v>-788943696</v>
      </c>
    </row>
    <row r="24" spans="1:5" ht="23.25" customHeight="1">
      <c r="A24" s="110" t="s">
        <v>303</v>
      </c>
      <c r="B24" s="111">
        <v>20</v>
      </c>
      <c r="C24" s="111"/>
      <c r="D24" s="108">
        <f>SUM(D15:D23)</f>
        <v>66853176731</v>
      </c>
      <c r="E24" s="108">
        <f>SUM(E15:E23)</f>
        <v>51456831219</v>
      </c>
    </row>
    <row r="25" spans="1:5" ht="16.5">
      <c r="A25" s="112" t="s">
        <v>304</v>
      </c>
      <c r="B25" s="113"/>
      <c r="C25" s="113"/>
      <c r="D25" s="104"/>
      <c r="E25" s="104"/>
    </row>
    <row r="26" spans="1:5" ht="27">
      <c r="A26" s="106" t="s">
        <v>305</v>
      </c>
      <c r="B26" s="113">
        <v>21</v>
      </c>
      <c r="C26" s="113"/>
      <c r="D26" s="104">
        <v>-22913214900</v>
      </c>
      <c r="E26" s="104">
        <v>-39202640370</v>
      </c>
    </row>
    <row r="27" spans="1:5" ht="27">
      <c r="A27" s="106" t="s">
        <v>306</v>
      </c>
      <c r="B27" s="113">
        <v>22</v>
      </c>
      <c r="C27" s="113"/>
      <c r="D27" s="104">
        <v>161904762</v>
      </c>
      <c r="E27" s="104"/>
    </row>
    <row r="28" spans="1:5" ht="23.25" customHeight="1">
      <c r="A28" s="105" t="s">
        <v>307</v>
      </c>
      <c r="B28" s="113">
        <v>23</v>
      </c>
      <c r="C28" s="113"/>
      <c r="D28" s="104"/>
      <c r="E28" s="104"/>
    </row>
    <row r="29" spans="1:5" ht="27">
      <c r="A29" s="105" t="s">
        <v>308</v>
      </c>
      <c r="B29" s="113">
        <v>24</v>
      </c>
      <c r="C29" s="113"/>
      <c r="D29" s="104"/>
      <c r="E29" s="104"/>
    </row>
    <row r="30" spans="1:5" ht="16.5">
      <c r="A30" s="105" t="s">
        <v>309</v>
      </c>
      <c r="B30" s="113">
        <v>25</v>
      </c>
      <c r="C30" s="113"/>
      <c r="D30" s="104"/>
      <c r="E30" s="104">
        <v>0</v>
      </c>
    </row>
    <row r="31" spans="1:5" ht="16.5">
      <c r="A31" s="105" t="s">
        <v>310</v>
      </c>
      <c r="B31" s="113">
        <v>26</v>
      </c>
      <c r="C31" s="113"/>
      <c r="D31" s="104"/>
      <c r="E31" s="104"/>
    </row>
    <row r="32" spans="1:5" ht="23.25" customHeight="1">
      <c r="A32" s="106" t="s">
        <v>311</v>
      </c>
      <c r="B32" s="103">
        <v>27</v>
      </c>
      <c r="C32" s="103"/>
      <c r="D32" s="109">
        <v>683297277</v>
      </c>
      <c r="E32" s="104">
        <v>417936100</v>
      </c>
    </row>
    <row r="33" spans="1:5" ht="16.5">
      <c r="A33" s="110" t="s">
        <v>312</v>
      </c>
      <c r="B33" s="107">
        <v>30</v>
      </c>
      <c r="C33" s="107"/>
      <c r="D33" s="108">
        <f>SUM(D26:D32)</f>
        <v>-22068012861</v>
      </c>
      <c r="E33" s="108">
        <f>SUM(E26:E32)</f>
        <v>-38784704270</v>
      </c>
    </row>
    <row r="34" spans="1:5" ht="16.5">
      <c r="A34" s="112" t="s">
        <v>313</v>
      </c>
      <c r="B34" s="113"/>
      <c r="C34" s="113"/>
      <c r="D34" s="104"/>
      <c r="E34" s="104">
        <v>0</v>
      </c>
    </row>
    <row r="35" spans="1:5" ht="27">
      <c r="A35" s="105" t="s">
        <v>314</v>
      </c>
      <c r="B35" s="103">
        <v>31</v>
      </c>
      <c r="C35" s="103"/>
      <c r="D35" s="109"/>
      <c r="E35" s="104"/>
    </row>
    <row r="36" spans="1:5" ht="27">
      <c r="A36" s="105" t="s">
        <v>315</v>
      </c>
      <c r="B36" s="103">
        <v>32</v>
      </c>
      <c r="C36" s="103"/>
      <c r="D36" s="104"/>
      <c r="E36" s="104"/>
    </row>
    <row r="37" spans="1:5" ht="16.5">
      <c r="A37" s="105" t="s">
        <v>268</v>
      </c>
      <c r="B37" s="103">
        <v>33</v>
      </c>
      <c r="C37" s="103"/>
      <c r="D37" s="283">
        <v>140679070700</v>
      </c>
      <c r="E37" s="283">
        <v>136210468400</v>
      </c>
    </row>
    <row r="38" spans="1:5" ht="16.5">
      <c r="A38" s="105" t="s">
        <v>317</v>
      </c>
      <c r="B38" s="103">
        <v>34</v>
      </c>
      <c r="C38" s="103"/>
      <c r="D38" s="109">
        <v>-128356861800</v>
      </c>
      <c r="E38" s="109">
        <v>-176492157800</v>
      </c>
    </row>
    <row r="39" spans="1:5" ht="16.5">
      <c r="A39" s="105" t="s">
        <v>318</v>
      </c>
      <c r="B39" s="103">
        <v>35</v>
      </c>
      <c r="C39" s="103"/>
      <c r="D39" s="104"/>
      <c r="E39" s="104"/>
    </row>
    <row r="40" spans="1:5" ht="16.5">
      <c r="A40" s="105" t="s">
        <v>319</v>
      </c>
      <c r="B40" s="103">
        <v>36</v>
      </c>
      <c r="C40" s="103"/>
      <c r="D40" s="104"/>
      <c r="E40" s="104"/>
    </row>
    <row r="41" spans="1:5" ht="16.5">
      <c r="A41" s="110" t="s">
        <v>320</v>
      </c>
      <c r="B41" s="114">
        <v>40</v>
      </c>
      <c r="C41" s="114"/>
      <c r="D41" s="108">
        <f>SUM(D35:D40)</f>
        <v>12322208900</v>
      </c>
      <c r="E41" s="108">
        <f>SUM(E35:E40)</f>
        <v>-40281689400</v>
      </c>
    </row>
    <row r="42" spans="1:5" ht="16.5">
      <c r="A42" s="112" t="s">
        <v>321</v>
      </c>
      <c r="B42" s="103">
        <v>50</v>
      </c>
      <c r="C42" s="103"/>
      <c r="D42" s="108">
        <f>D24+D33+D41</f>
        <v>57107372770</v>
      </c>
      <c r="E42" s="108">
        <f>E24+E33+E41</f>
        <v>-27609562451</v>
      </c>
    </row>
    <row r="43" spans="1:5" ht="16.5">
      <c r="A43" s="112" t="s">
        <v>322</v>
      </c>
      <c r="B43" s="103">
        <v>60</v>
      </c>
      <c r="C43" s="103"/>
      <c r="D43" s="108">
        <v>125029895141</v>
      </c>
      <c r="E43" s="108">
        <v>181508145850</v>
      </c>
    </row>
    <row r="44" spans="1:5" ht="23.25" customHeight="1">
      <c r="A44" s="106" t="s">
        <v>323</v>
      </c>
      <c r="B44" s="103">
        <v>61</v>
      </c>
      <c r="C44" s="103"/>
      <c r="D44" s="104"/>
      <c r="E44" s="104"/>
    </row>
    <row r="45" spans="1:5" ht="16.5">
      <c r="A45" s="20" t="s">
        <v>324</v>
      </c>
      <c r="B45" s="21">
        <v>70</v>
      </c>
      <c r="C45" s="22" t="s">
        <v>325</v>
      </c>
      <c r="D45" s="147">
        <f>D42+D43</f>
        <v>182137267911</v>
      </c>
      <c r="E45" s="147">
        <f>E42+E43</f>
        <v>153898583399</v>
      </c>
    </row>
    <row r="46" spans="1:5" ht="16.5">
      <c r="A46" s="278"/>
      <c r="B46" s="279"/>
      <c r="C46" s="280"/>
      <c r="D46" s="281"/>
      <c r="E46" s="281"/>
    </row>
    <row r="47" spans="1:5" ht="24.75" customHeight="1">
      <c r="A47" s="2"/>
      <c r="B47" s="24"/>
      <c r="C47" s="282"/>
      <c r="D47" s="419" t="s">
        <v>167</v>
      </c>
      <c r="E47" s="419"/>
    </row>
    <row r="48" spans="1:5" ht="29.25" customHeight="1">
      <c r="A48" s="420" t="s">
        <v>740</v>
      </c>
      <c r="B48" s="421"/>
      <c r="C48" s="421"/>
      <c r="D48" s="422" t="s">
        <v>20</v>
      </c>
      <c r="E48" s="422"/>
    </row>
    <row r="49" spans="1:5" ht="29.25" customHeight="1">
      <c r="A49" s="26"/>
      <c r="B49" s="26"/>
      <c r="C49" s="26"/>
      <c r="D49" s="27"/>
      <c r="E49" s="27"/>
    </row>
    <row r="50" spans="1:5" ht="29.25" customHeight="1">
      <c r="A50" s="26"/>
      <c r="B50" s="26"/>
      <c r="C50" s="26"/>
      <c r="D50" s="27"/>
      <c r="E50" s="27"/>
    </row>
    <row r="51" spans="1:5" ht="29.25" customHeight="1">
      <c r="A51" s="115" t="s">
        <v>739</v>
      </c>
      <c r="B51" s="115"/>
      <c r="C51" s="115"/>
      <c r="D51" s="423" t="s">
        <v>21</v>
      </c>
      <c r="E51" s="423"/>
    </row>
    <row r="52" spans="1:5" ht="29.25" customHeight="1">
      <c r="A52" s="26"/>
      <c r="B52" s="26"/>
      <c r="C52" s="26"/>
      <c r="D52" s="27"/>
      <c r="E52" s="27"/>
    </row>
  </sheetData>
  <mergeCells count="8">
    <mergeCell ref="D47:E47"/>
    <mergeCell ref="A48:C48"/>
    <mergeCell ref="D48:E48"/>
    <mergeCell ref="D51:E51"/>
    <mergeCell ref="A1:E1"/>
    <mergeCell ref="A2:E2"/>
    <mergeCell ref="A3:E3"/>
    <mergeCell ref="A4:E4"/>
  </mergeCells>
  <printOptions horizontalCentered="1"/>
  <pageMargins left="0.5905511811023623" right="0" top="0.7874015748031497" bottom="0.7874015748031497" header="0.31496062992125984" footer="0.31496062992125984"/>
  <pageSetup horizontalDpi="600" verticalDpi="600" orientation="portrait" paperSize="9" r:id="rId1"/>
  <headerFooter alignWithMargins="0">
    <oddHeader>&amp;R&amp;T&amp;D</oddHeader>
    <oddFooter>&amp;C&amp;P/2</oddFooter>
  </headerFooter>
</worksheet>
</file>

<file path=xl/worksheets/sheet5.xml><?xml version="1.0" encoding="utf-8"?>
<worksheet xmlns="http://schemas.openxmlformats.org/spreadsheetml/2006/main" xmlns:r="http://schemas.openxmlformats.org/officeDocument/2006/relationships">
  <dimension ref="A1:L419"/>
  <sheetViews>
    <sheetView tabSelected="1" workbookViewId="0" topLeftCell="A162">
      <selection activeCell="G175" sqref="G175"/>
    </sheetView>
  </sheetViews>
  <sheetFormatPr defaultColWidth="9.00390625" defaultRowHeight="16.5"/>
  <cols>
    <col min="1" max="1" width="42.00390625" style="115" customWidth="1"/>
    <col min="2" max="2" width="14.25390625" style="115" customWidth="1"/>
    <col min="3" max="3" width="14.75390625" style="115" customWidth="1"/>
    <col min="4" max="4" width="14.125" style="115" customWidth="1"/>
    <col min="5" max="5" width="11.875" style="115" customWidth="1"/>
    <col min="6" max="6" width="11.375" style="115" customWidth="1"/>
    <col min="7" max="7" width="12.125" style="115" customWidth="1"/>
    <col min="8" max="8" width="12.50390625" style="115" customWidth="1"/>
    <col min="9" max="9" width="12.25390625" style="115" customWidth="1"/>
    <col min="10" max="10" width="14.75390625" style="115" customWidth="1"/>
    <col min="11" max="11" width="14.25390625" style="115" bestFit="1" customWidth="1"/>
    <col min="12" max="16384" width="9.00390625" style="115" customWidth="1"/>
  </cols>
  <sheetData>
    <row r="1" spans="1:7" ht="33" customHeight="1">
      <c r="A1" s="429" t="s">
        <v>553</v>
      </c>
      <c r="B1" s="429"/>
      <c r="C1" s="429"/>
      <c r="D1" s="429"/>
      <c r="E1" s="429"/>
      <c r="F1" s="429"/>
      <c r="G1" s="320" t="s">
        <v>574</v>
      </c>
    </row>
    <row r="2" spans="1:7" ht="81.75" customHeight="1">
      <c r="A2" s="430" t="s">
        <v>741</v>
      </c>
      <c r="B2" s="430"/>
      <c r="C2" s="430"/>
      <c r="D2" s="430"/>
      <c r="E2" s="430"/>
      <c r="F2" s="430"/>
      <c r="G2" s="169" t="s">
        <v>575</v>
      </c>
    </row>
    <row r="3" spans="1:7" ht="15.75">
      <c r="A3" s="170"/>
      <c r="B3" s="225"/>
      <c r="F3" s="169"/>
      <c r="G3" s="169"/>
    </row>
    <row r="4" spans="1:7" ht="27.75" customHeight="1">
      <c r="A4" s="432" t="s">
        <v>576</v>
      </c>
      <c r="B4" s="432"/>
      <c r="C4" s="432"/>
      <c r="D4" s="432"/>
      <c r="E4" s="432"/>
      <c r="F4" s="432"/>
      <c r="G4" s="172"/>
    </row>
    <row r="5" spans="1:7" ht="24" customHeight="1">
      <c r="A5" s="433" t="s">
        <v>126</v>
      </c>
      <c r="B5" s="433"/>
      <c r="C5" s="433"/>
      <c r="D5" s="433"/>
      <c r="E5" s="433"/>
      <c r="F5" s="433"/>
      <c r="G5" s="173"/>
    </row>
    <row r="6" ht="15.75">
      <c r="A6" s="174"/>
    </row>
    <row r="7" spans="1:7" ht="15.75">
      <c r="A7" s="175" t="s">
        <v>577</v>
      </c>
      <c r="B7" s="176"/>
      <c r="C7" s="176"/>
      <c r="D7" s="176"/>
      <c r="E7" s="176"/>
      <c r="F7" s="176"/>
      <c r="G7" s="176"/>
    </row>
    <row r="8" spans="1:7" ht="19.5" customHeight="1">
      <c r="A8" s="176" t="s">
        <v>261</v>
      </c>
      <c r="B8" s="178" t="s">
        <v>578</v>
      </c>
      <c r="C8" s="176"/>
      <c r="D8" s="176"/>
      <c r="E8" s="176"/>
      <c r="F8" s="176"/>
      <c r="G8" s="176"/>
    </row>
    <row r="9" spans="1:7" ht="19.5" customHeight="1">
      <c r="A9" s="176" t="s">
        <v>262</v>
      </c>
      <c r="B9" s="178" t="s">
        <v>113</v>
      </c>
      <c r="C9" s="176"/>
      <c r="D9" s="176"/>
      <c r="E9" s="176"/>
      <c r="F9" s="176"/>
      <c r="G9" s="176"/>
    </row>
    <row r="10" spans="1:10" ht="19.5" customHeight="1">
      <c r="A10" s="223" t="s">
        <v>263</v>
      </c>
      <c r="B10" s="223"/>
      <c r="C10" s="223"/>
      <c r="D10" s="223"/>
      <c r="E10" s="223"/>
      <c r="F10" s="223"/>
      <c r="G10" s="224"/>
      <c r="H10" s="227"/>
      <c r="I10" s="227"/>
      <c r="J10" s="227"/>
    </row>
    <row r="11" spans="1:10" ht="47.25">
      <c r="A11" s="317" t="s">
        <v>748</v>
      </c>
      <c r="B11" s="223"/>
      <c r="C11" s="223"/>
      <c r="D11" s="223"/>
      <c r="E11" s="223"/>
      <c r="F11" s="223"/>
      <c r="G11" s="224"/>
      <c r="H11" s="227"/>
      <c r="I11" s="227"/>
      <c r="J11" s="227"/>
    </row>
    <row r="12" spans="1:10" ht="47.25">
      <c r="A12" s="317" t="s">
        <v>118</v>
      </c>
      <c r="B12" s="223"/>
      <c r="C12" s="223"/>
      <c r="D12" s="223"/>
      <c r="E12" s="223"/>
      <c r="F12" s="223"/>
      <c r="G12" s="224"/>
      <c r="H12" s="227"/>
      <c r="I12" s="227"/>
      <c r="J12" s="227"/>
    </row>
    <row r="13" spans="1:7" ht="31.5">
      <c r="A13" s="177" t="s">
        <v>579</v>
      </c>
      <c r="B13" s="177"/>
      <c r="C13" s="177"/>
      <c r="D13" s="177"/>
      <c r="E13" s="177"/>
      <c r="F13" s="177"/>
      <c r="G13" s="177"/>
    </row>
    <row r="14" spans="1:7" ht="15.75">
      <c r="A14" s="177"/>
      <c r="B14" s="177"/>
      <c r="C14" s="177"/>
      <c r="D14" s="177"/>
      <c r="E14" s="177"/>
      <c r="F14" s="177"/>
      <c r="G14" s="177"/>
    </row>
    <row r="15" spans="1:7" ht="15.75">
      <c r="A15" s="175" t="s">
        <v>580</v>
      </c>
      <c r="B15" s="176"/>
      <c r="C15" s="176"/>
      <c r="D15" s="176"/>
      <c r="E15" s="176"/>
      <c r="F15" s="176"/>
      <c r="G15" s="176"/>
    </row>
    <row r="16" spans="1:7" ht="18.75" customHeight="1">
      <c r="A16" s="176" t="s">
        <v>254</v>
      </c>
      <c r="B16" s="178" t="s">
        <v>10</v>
      </c>
      <c r="C16" s="176"/>
      <c r="D16" s="176"/>
      <c r="E16" s="176"/>
      <c r="F16" s="176"/>
      <c r="G16" s="176"/>
    </row>
    <row r="17" spans="1:7" ht="18.75" customHeight="1">
      <c r="A17" s="176" t="s">
        <v>255</v>
      </c>
      <c r="B17" s="178" t="s">
        <v>581</v>
      </c>
      <c r="C17" s="226"/>
      <c r="D17" s="176"/>
      <c r="E17" s="176"/>
      <c r="F17" s="176"/>
      <c r="G17" s="176"/>
    </row>
    <row r="18" spans="1:7" ht="15.75">
      <c r="A18" s="176"/>
      <c r="B18" s="176"/>
      <c r="C18" s="176"/>
      <c r="D18" s="176"/>
      <c r="E18" s="176"/>
      <c r="F18" s="176"/>
      <c r="G18" s="176"/>
    </row>
    <row r="19" spans="1:7" ht="15.75">
      <c r="A19" s="175" t="s">
        <v>582</v>
      </c>
      <c r="B19" s="176"/>
      <c r="C19" s="176"/>
      <c r="D19" s="176"/>
      <c r="E19" s="176"/>
      <c r="F19" s="176"/>
      <c r="G19" s="176"/>
    </row>
    <row r="20" spans="1:7" ht="94.5">
      <c r="A20" s="177" t="s">
        <v>256</v>
      </c>
      <c r="B20" s="177"/>
      <c r="C20" s="177"/>
      <c r="D20" s="177"/>
      <c r="E20" s="177"/>
      <c r="F20" s="177"/>
      <c r="G20" s="177"/>
    </row>
    <row r="21" spans="1:7" ht="63">
      <c r="A21" s="177" t="s">
        <v>257</v>
      </c>
      <c r="B21" s="177"/>
      <c r="C21" s="177"/>
      <c r="D21" s="177"/>
      <c r="E21" s="177"/>
      <c r="F21" s="177"/>
      <c r="G21" s="177"/>
    </row>
    <row r="22" spans="1:7" ht="18.75" customHeight="1">
      <c r="A22" s="176" t="s">
        <v>258</v>
      </c>
      <c r="B22" s="178" t="s">
        <v>583</v>
      </c>
      <c r="C22" s="176"/>
      <c r="D22" s="176"/>
      <c r="E22" s="176"/>
      <c r="F22" s="176"/>
      <c r="G22" s="176"/>
    </row>
    <row r="23" spans="1:7" ht="18.75" customHeight="1">
      <c r="A23" s="176"/>
      <c r="B23" s="176"/>
      <c r="C23" s="176"/>
      <c r="D23" s="176"/>
      <c r="E23" s="176"/>
      <c r="F23" s="176"/>
      <c r="G23" s="176"/>
    </row>
    <row r="24" spans="1:7" ht="18.75" customHeight="1">
      <c r="A24" s="175" t="s">
        <v>584</v>
      </c>
      <c r="B24" s="176"/>
      <c r="C24" s="176"/>
      <c r="D24" s="176"/>
      <c r="E24" s="176"/>
      <c r="F24" s="176"/>
      <c r="G24" s="176"/>
    </row>
    <row r="25" spans="1:7" ht="18.75" customHeight="1">
      <c r="A25" s="176" t="s">
        <v>259</v>
      </c>
      <c r="B25" s="176"/>
      <c r="C25" s="176"/>
      <c r="D25" s="176"/>
      <c r="E25" s="176"/>
      <c r="F25" s="176"/>
      <c r="G25" s="176"/>
    </row>
    <row r="26" spans="1:7" ht="78.75">
      <c r="A26" s="177" t="s">
        <v>266</v>
      </c>
      <c r="B26" s="177"/>
      <c r="C26" s="177"/>
      <c r="D26" s="177"/>
      <c r="E26" s="177"/>
      <c r="F26" s="177"/>
      <c r="G26" s="177"/>
    </row>
    <row r="27" spans="1:7" ht="141.75">
      <c r="A27" s="177" t="s">
        <v>112</v>
      </c>
      <c r="B27" s="177"/>
      <c r="C27" s="177"/>
      <c r="D27" s="177"/>
      <c r="E27" s="177"/>
      <c r="F27" s="177"/>
      <c r="G27" s="177"/>
    </row>
    <row r="28" spans="1:7" ht="15.75">
      <c r="A28" s="176"/>
      <c r="B28" s="176"/>
      <c r="C28" s="176"/>
      <c r="D28" s="176"/>
      <c r="E28" s="176"/>
      <c r="F28" s="176"/>
      <c r="G28" s="176"/>
    </row>
    <row r="29" spans="1:7" ht="18.75" customHeight="1">
      <c r="A29" s="176" t="s">
        <v>260</v>
      </c>
      <c r="B29" s="176"/>
      <c r="C29" s="176"/>
      <c r="D29" s="176"/>
      <c r="E29" s="176"/>
      <c r="F29" s="176"/>
      <c r="G29" s="176"/>
    </row>
    <row r="30" spans="1:7" ht="18.75" customHeight="1">
      <c r="A30" s="176" t="s">
        <v>250</v>
      </c>
      <c r="B30" s="178" t="s">
        <v>585</v>
      </c>
      <c r="C30" s="178"/>
      <c r="D30" s="176"/>
      <c r="E30" s="176"/>
      <c r="F30" s="176"/>
      <c r="G30" s="176"/>
    </row>
    <row r="31" spans="1:7" ht="18.75" customHeight="1">
      <c r="A31" s="179" t="s">
        <v>251</v>
      </c>
      <c r="B31" s="176"/>
      <c r="C31" s="176"/>
      <c r="D31" s="176"/>
      <c r="E31" s="176"/>
      <c r="F31" s="176"/>
      <c r="G31" s="176"/>
    </row>
    <row r="32" spans="1:7" ht="18.75" customHeight="1">
      <c r="A32" s="179" t="s">
        <v>252</v>
      </c>
      <c r="B32" s="176"/>
      <c r="C32" s="176"/>
      <c r="D32" s="176"/>
      <c r="E32" s="176"/>
      <c r="F32" s="176"/>
      <c r="G32" s="176"/>
    </row>
    <row r="33" spans="1:7" ht="18.75" customHeight="1">
      <c r="A33" s="179" t="s">
        <v>253</v>
      </c>
      <c r="B33" s="176"/>
      <c r="C33" s="176"/>
      <c r="D33" s="176"/>
      <c r="E33" s="176"/>
      <c r="F33" s="176"/>
      <c r="G33" s="176"/>
    </row>
    <row r="34" spans="1:7" ht="18.75" customHeight="1">
      <c r="A34" s="179"/>
      <c r="B34" s="176"/>
      <c r="C34" s="176"/>
      <c r="D34" s="176"/>
      <c r="E34" s="176"/>
      <c r="F34" s="176"/>
      <c r="G34" s="176"/>
    </row>
    <row r="35" spans="1:7" ht="18.75" customHeight="1">
      <c r="A35" s="179" t="s">
        <v>586</v>
      </c>
      <c r="B35" s="176"/>
      <c r="C35" s="176"/>
      <c r="D35" s="176"/>
      <c r="E35" s="176"/>
      <c r="F35" s="176"/>
      <c r="G35" s="176"/>
    </row>
    <row r="36" spans="1:7" ht="78.75">
      <c r="A36" s="177" t="s">
        <v>115</v>
      </c>
      <c r="B36" s="176"/>
      <c r="C36" s="176"/>
      <c r="D36" s="226"/>
      <c r="E36" s="226"/>
      <c r="F36" s="176"/>
      <c r="G36" s="176"/>
    </row>
    <row r="37" spans="1:7" ht="18.75" customHeight="1">
      <c r="A37" s="179" t="s">
        <v>16</v>
      </c>
      <c r="B37" s="178" t="s">
        <v>587</v>
      </c>
      <c r="C37" s="178"/>
      <c r="D37" s="226"/>
      <c r="E37" s="226"/>
      <c r="F37" s="176"/>
      <c r="G37" s="176"/>
    </row>
    <row r="38" spans="1:7" ht="18.75" customHeight="1">
      <c r="A38" s="179" t="s">
        <v>11</v>
      </c>
      <c r="B38" s="178"/>
      <c r="C38" s="178"/>
      <c r="D38" s="226"/>
      <c r="E38" s="226"/>
      <c r="F38" s="176"/>
      <c r="G38" s="176"/>
    </row>
    <row r="39" spans="1:7" ht="18.75" customHeight="1">
      <c r="A39" s="179" t="s">
        <v>475</v>
      </c>
      <c r="B39" s="178"/>
      <c r="C39" s="178"/>
      <c r="D39" s="226"/>
      <c r="E39" s="226"/>
      <c r="F39" s="176"/>
      <c r="G39" s="176"/>
    </row>
    <row r="40" spans="1:7" ht="18.75" customHeight="1">
      <c r="A40" s="179" t="s">
        <v>12</v>
      </c>
      <c r="B40" s="178"/>
      <c r="C40" s="178"/>
      <c r="D40" s="226"/>
      <c r="E40" s="226"/>
      <c r="F40" s="176"/>
      <c r="G40" s="176"/>
    </row>
    <row r="41" spans="1:7" ht="18.75" customHeight="1">
      <c r="A41" s="179" t="s">
        <v>13</v>
      </c>
      <c r="B41" s="178"/>
      <c r="C41" s="178"/>
      <c r="D41" s="226"/>
      <c r="E41" s="226"/>
      <c r="F41" s="176"/>
      <c r="G41" s="176"/>
    </row>
    <row r="42" spans="1:7" ht="18.75" customHeight="1">
      <c r="A42" s="179" t="s">
        <v>14</v>
      </c>
      <c r="B42" s="178"/>
      <c r="C42" s="178"/>
      <c r="D42" s="226"/>
      <c r="E42" s="226"/>
      <c r="F42" s="176"/>
      <c r="G42" s="176"/>
    </row>
    <row r="43" spans="1:7" ht="18.75" customHeight="1">
      <c r="A43" s="179" t="s">
        <v>15</v>
      </c>
      <c r="B43" s="178"/>
      <c r="C43" s="178"/>
      <c r="D43" s="226"/>
      <c r="E43" s="226"/>
      <c r="F43" s="176"/>
      <c r="G43" s="176"/>
    </row>
    <row r="44" spans="1:7" ht="18.75" customHeight="1">
      <c r="A44" s="179"/>
      <c r="B44" s="176"/>
      <c r="C44" s="176"/>
      <c r="D44" s="226"/>
      <c r="E44" s="226"/>
      <c r="F44" s="176"/>
      <c r="G44" s="176"/>
    </row>
    <row r="45" spans="1:7" ht="18.75" customHeight="1">
      <c r="A45" s="179" t="s">
        <v>588</v>
      </c>
      <c r="B45" s="176"/>
      <c r="C45" s="176"/>
      <c r="D45" s="226"/>
      <c r="E45" s="226"/>
      <c r="F45" s="176"/>
      <c r="G45" s="176"/>
    </row>
    <row r="46" spans="1:7" ht="18.75" customHeight="1">
      <c r="A46" s="179" t="s">
        <v>589</v>
      </c>
      <c r="B46" s="176"/>
      <c r="C46" s="176"/>
      <c r="D46" s="226"/>
      <c r="E46" s="226"/>
      <c r="F46" s="176"/>
      <c r="G46" s="176"/>
    </row>
    <row r="47" spans="1:7" ht="18.75" customHeight="1">
      <c r="A47" s="179" t="s">
        <v>590</v>
      </c>
      <c r="B47" s="176"/>
      <c r="C47" s="176"/>
      <c r="D47" s="176"/>
      <c r="E47" s="176"/>
      <c r="F47" s="176"/>
      <c r="G47" s="176"/>
    </row>
    <row r="48" spans="1:7" ht="18.75" customHeight="1">
      <c r="A48" s="179"/>
      <c r="B48" s="176"/>
      <c r="C48" s="176"/>
      <c r="D48" s="176"/>
      <c r="E48" s="176"/>
      <c r="F48" s="176"/>
      <c r="G48" s="176"/>
    </row>
    <row r="49" spans="1:7" ht="18.75" customHeight="1">
      <c r="A49" s="179" t="s">
        <v>17</v>
      </c>
      <c r="B49" s="176"/>
      <c r="C49" s="176"/>
      <c r="D49" s="176"/>
      <c r="E49" s="176"/>
      <c r="F49" s="176"/>
      <c r="G49" s="176"/>
    </row>
    <row r="50" spans="1:7" ht="18.75" customHeight="1">
      <c r="A50" s="179"/>
      <c r="B50" s="176"/>
      <c r="C50" s="176"/>
      <c r="D50" s="176"/>
      <c r="E50" s="176"/>
      <c r="F50" s="176"/>
      <c r="G50" s="176"/>
    </row>
    <row r="51" spans="1:7" ht="18.75" customHeight="1">
      <c r="A51" s="179" t="s">
        <v>591</v>
      </c>
      <c r="B51" s="176"/>
      <c r="C51" s="176"/>
      <c r="D51" s="176"/>
      <c r="E51" s="176"/>
      <c r="F51" s="176"/>
      <c r="G51" s="176"/>
    </row>
    <row r="52" spans="1:7" ht="123.75" customHeight="1">
      <c r="A52" s="180" t="s">
        <v>119</v>
      </c>
      <c r="B52" s="176"/>
      <c r="C52" s="176"/>
      <c r="D52" s="176"/>
      <c r="E52" s="176"/>
      <c r="F52" s="176"/>
      <c r="G52" s="176"/>
    </row>
    <row r="53" spans="1:7" ht="18.75" customHeight="1">
      <c r="A53" s="179" t="s">
        <v>592</v>
      </c>
      <c r="B53" s="176"/>
      <c r="C53" s="176"/>
      <c r="D53" s="176"/>
      <c r="E53" s="176"/>
      <c r="F53" s="176"/>
      <c r="G53" s="176"/>
    </row>
    <row r="54" spans="1:7" ht="18.75" customHeight="1">
      <c r="A54" s="179"/>
      <c r="B54" s="176"/>
      <c r="C54" s="176"/>
      <c r="D54" s="176"/>
      <c r="E54" s="176"/>
      <c r="F54" s="176"/>
      <c r="G54" s="176"/>
    </row>
    <row r="55" spans="1:7" ht="18.75" customHeight="1">
      <c r="A55" s="179" t="s">
        <v>593</v>
      </c>
      <c r="B55" s="176"/>
      <c r="C55" s="176"/>
      <c r="D55" s="176"/>
      <c r="E55" s="176"/>
      <c r="F55" s="176"/>
      <c r="G55" s="176"/>
    </row>
    <row r="56" spans="1:7" ht="47.25">
      <c r="A56" s="180" t="s">
        <v>106</v>
      </c>
      <c r="B56" s="176"/>
      <c r="C56" s="176"/>
      <c r="D56" s="176"/>
      <c r="E56" s="176"/>
      <c r="F56" s="176"/>
      <c r="G56" s="176"/>
    </row>
    <row r="57" spans="1:7" ht="18.75" customHeight="1">
      <c r="A57" s="179" t="s">
        <v>18</v>
      </c>
      <c r="B57" s="176"/>
      <c r="C57" s="176"/>
      <c r="D57" s="176"/>
      <c r="E57" s="176"/>
      <c r="F57" s="176"/>
      <c r="G57" s="176"/>
    </row>
    <row r="58" spans="1:7" ht="18.75" customHeight="1">
      <c r="A58" s="179" t="s">
        <v>19</v>
      </c>
      <c r="B58" s="176"/>
      <c r="C58" s="176"/>
      <c r="D58" s="176"/>
      <c r="E58" s="176"/>
      <c r="F58" s="176"/>
      <c r="G58" s="176"/>
    </row>
    <row r="59" spans="1:7" ht="18.75" customHeight="1">
      <c r="A59" s="179"/>
      <c r="B59" s="176"/>
      <c r="C59" s="176"/>
      <c r="D59" s="176"/>
      <c r="E59" s="176"/>
      <c r="F59" s="176"/>
      <c r="G59" s="176"/>
    </row>
    <row r="60" spans="1:7" ht="18.75" customHeight="1">
      <c r="A60" s="179" t="s">
        <v>594</v>
      </c>
      <c r="B60" s="176"/>
      <c r="C60" s="176"/>
      <c r="D60" s="176"/>
      <c r="E60" s="176"/>
      <c r="F60" s="176"/>
      <c r="G60" s="176"/>
    </row>
    <row r="61" spans="1:7" ht="102.75" customHeight="1">
      <c r="A61" s="180" t="s">
        <v>107</v>
      </c>
      <c r="B61" s="176"/>
      <c r="C61" s="176"/>
      <c r="D61" s="176"/>
      <c r="E61" s="176"/>
      <c r="F61" s="176"/>
      <c r="G61" s="176"/>
    </row>
    <row r="62" spans="1:7" ht="18.75" customHeight="1">
      <c r="A62" s="179"/>
      <c r="B62" s="176"/>
      <c r="C62" s="176"/>
      <c r="D62" s="176"/>
      <c r="E62" s="176"/>
      <c r="F62" s="176"/>
      <c r="G62" s="176"/>
    </row>
    <row r="63" spans="1:7" ht="18.75" customHeight="1">
      <c r="A63" s="179" t="s">
        <v>595</v>
      </c>
      <c r="B63" s="176"/>
      <c r="C63" s="176"/>
      <c r="D63" s="176"/>
      <c r="E63" s="176"/>
      <c r="F63" s="176"/>
      <c r="G63" s="176"/>
    </row>
    <row r="64" spans="1:7" ht="18.75" customHeight="1">
      <c r="A64" s="179"/>
      <c r="B64" s="176"/>
      <c r="C64" s="176"/>
      <c r="D64" s="176"/>
      <c r="E64" s="176"/>
      <c r="F64" s="176"/>
      <c r="G64" s="176"/>
    </row>
    <row r="65" spans="1:7" ht="18.75" customHeight="1">
      <c r="A65" s="179" t="s">
        <v>596</v>
      </c>
      <c r="B65" s="176"/>
      <c r="C65" s="176"/>
      <c r="D65" s="176"/>
      <c r="E65" s="176"/>
      <c r="F65" s="176"/>
      <c r="G65" s="176"/>
    </row>
    <row r="66" spans="1:7" ht="31.5">
      <c r="A66" s="174" t="s">
        <v>597</v>
      </c>
      <c r="B66" s="180"/>
      <c r="C66" s="180"/>
      <c r="D66" s="180"/>
      <c r="E66" s="180"/>
      <c r="F66" s="180"/>
      <c r="G66" s="180"/>
    </row>
    <row r="67" spans="1:7" ht="63">
      <c r="A67" s="180" t="s">
        <v>108</v>
      </c>
      <c r="B67" s="180"/>
      <c r="C67" s="180"/>
      <c r="D67" s="180"/>
      <c r="E67" s="180"/>
      <c r="F67" s="180"/>
      <c r="G67" s="180"/>
    </row>
    <row r="68" spans="1:7" ht="18.75" customHeight="1">
      <c r="A68" s="174" t="s">
        <v>598</v>
      </c>
      <c r="B68" s="180"/>
      <c r="C68" s="180"/>
      <c r="D68" s="180"/>
      <c r="E68" s="180"/>
      <c r="F68" s="180"/>
      <c r="G68" s="180"/>
    </row>
    <row r="69" spans="1:7" ht="96.75" customHeight="1">
      <c r="A69" s="174" t="s">
        <v>116</v>
      </c>
      <c r="B69" s="180"/>
      <c r="C69" s="180"/>
      <c r="D69" s="180"/>
      <c r="E69" s="180"/>
      <c r="F69" s="180"/>
      <c r="G69" s="180"/>
    </row>
    <row r="70" spans="1:7" ht="15.75">
      <c r="A70" s="180"/>
      <c r="B70" s="180"/>
      <c r="C70" s="180"/>
      <c r="D70" s="180"/>
      <c r="E70" s="180"/>
      <c r="F70" s="180"/>
      <c r="G70" s="180"/>
    </row>
    <row r="71" spans="1:7" ht="18.75" customHeight="1">
      <c r="A71" s="179" t="s">
        <v>599</v>
      </c>
      <c r="B71" s="176"/>
      <c r="C71" s="176"/>
      <c r="D71" s="176"/>
      <c r="E71" s="176"/>
      <c r="F71" s="176"/>
      <c r="G71" s="176"/>
    </row>
    <row r="72" spans="1:7" ht="18.75" customHeight="1">
      <c r="A72" s="179" t="s">
        <v>190</v>
      </c>
      <c r="B72" s="176"/>
      <c r="C72" s="176"/>
      <c r="D72" s="176"/>
      <c r="E72" s="176"/>
      <c r="F72" s="176"/>
      <c r="G72" s="176"/>
    </row>
    <row r="73" spans="1:7" ht="18.75" customHeight="1">
      <c r="A73" s="179" t="s">
        <v>191</v>
      </c>
      <c r="B73" s="176"/>
      <c r="C73" s="176"/>
      <c r="D73" s="176"/>
      <c r="E73" s="176"/>
      <c r="F73" s="176"/>
      <c r="G73" s="176"/>
    </row>
    <row r="74" spans="1:7" ht="18.75" customHeight="1">
      <c r="A74" s="179" t="s">
        <v>192</v>
      </c>
      <c r="B74" s="176"/>
      <c r="C74" s="176"/>
      <c r="D74" s="176"/>
      <c r="E74" s="176"/>
      <c r="F74" s="176"/>
      <c r="G74" s="176"/>
    </row>
    <row r="75" spans="1:7" ht="15.75">
      <c r="A75" s="179"/>
      <c r="B75" s="176"/>
      <c r="C75" s="176"/>
      <c r="D75" s="176"/>
      <c r="E75" s="176"/>
      <c r="F75" s="176"/>
      <c r="G75" s="176"/>
    </row>
    <row r="76" spans="1:7" ht="63">
      <c r="A76" s="174" t="s">
        <v>600</v>
      </c>
      <c r="B76" s="174"/>
      <c r="C76" s="174"/>
      <c r="D76" s="174"/>
      <c r="E76" s="174"/>
      <c r="F76" s="174"/>
      <c r="G76" s="174"/>
    </row>
    <row r="77" spans="1:7" ht="15.75">
      <c r="A77" s="181"/>
      <c r="B77" s="176"/>
      <c r="C77" s="176"/>
      <c r="D77" s="176"/>
      <c r="E77" s="176"/>
      <c r="F77" s="176"/>
      <c r="G77" s="176"/>
    </row>
    <row r="78" spans="1:7" ht="18.75" customHeight="1">
      <c r="A78" s="179" t="s">
        <v>109</v>
      </c>
      <c r="B78" s="176"/>
      <c r="C78" s="176"/>
      <c r="D78" s="176"/>
      <c r="E78" s="176"/>
      <c r="F78" s="176"/>
      <c r="G78" s="176"/>
    </row>
    <row r="79" spans="1:7" ht="63">
      <c r="A79" s="174" t="s">
        <v>117</v>
      </c>
      <c r="B79" s="180"/>
      <c r="C79" s="180"/>
      <c r="D79" s="180"/>
      <c r="E79" s="180"/>
      <c r="F79" s="180"/>
      <c r="G79" s="180"/>
    </row>
    <row r="80" spans="1:7" ht="15.75">
      <c r="A80" s="179"/>
      <c r="B80" s="176"/>
      <c r="C80" s="176"/>
      <c r="D80" s="176"/>
      <c r="E80" s="176"/>
      <c r="F80" s="176"/>
      <c r="G80" s="176"/>
    </row>
    <row r="81" spans="1:7" ht="15.75">
      <c r="A81" s="174" t="s">
        <v>110</v>
      </c>
      <c r="B81" s="180"/>
      <c r="C81" s="180"/>
      <c r="D81" s="180"/>
      <c r="E81" s="180"/>
      <c r="F81" s="180"/>
      <c r="G81" s="180"/>
    </row>
    <row r="82" spans="1:7" ht="15.75">
      <c r="A82" s="179"/>
      <c r="B82" s="176"/>
      <c r="C82" s="176"/>
      <c r="D82" s="176"/>
      <c r="E82" s="176"/>
      <c r="F82" s="176"/>
      <c r="G82" s="176"/>
    </row>
    <row r="83" spans="1:7" ht="23.25" customHeight="1">
      <c r="A83" s="179" t="s">
        <v>601</v>
      </c>
      <c r="B83" s="176"/>
      <c r="C83" s="176"/>
      <c r="D83" s="176"/>
      <c r="E83" s="176"/>
      <c r="F83" s="176"/>
      <c r="G83" s="176"/>
    </row>
    <row r="85" spans="1:7" ht="16.5">
      <c r="A85" s="288" t="s">
        <v>602</v>
      </c>
      <c r="B85" s="288"/>
      <c r="C85" s="288"/>
      <c r="D85" s="182"/>
      <c r="E85" s="182"/>
      <c r="F85" s="182"/>
      <c r="G85" s="182"/>
    </row>
    <row r="86" spans="1:7" ht="15.75">
      <c r="A86" s="174"/>
      <c r="B86" s="176"/>
      <c r="C86" s="176"/>
      <c r="D86" s="226" t="s">
        <v>603</v>
      </c>
      <c r="E86" s="226"/>
      <c r="F86" s="176"/>
      <c r="G86" s="176"/>
    </row>
    <row r="87" spans="1:7" ht="15.75">
      <c r="A87" s="268" t="s">
        <v>604</v>
      </c>
      <c r="B87" s="144"/>
      <c r="C87" s="290" t="s">
        <v>605</v>
      </c>
      <c r="D87" s="290" t="s">
        <v>606</v>
      </c>
      <c r="E87" s="290"/>
      <c r="G87" s="228"/>
    </row>
    <row r="88" spans="1:7" ht="15.75">
      <c r="A88" s="183" t="s">
        <v>607</v>
      </c>
      <c r="C88" s="229">
        <v>3580187608</v>
      </c>
      <c r="D88" s="229">
        <v>2125064429</v>
      </c>
      <c r="E88" s="229"/>
      <c r="G88" s="228"/>
    </row>
    <row r="89" spans="1:7" ht="15.75">
      <c r="A89" s="183" t="s">
        <v>608</v>
      </c>
      <c r="C89" s="229">
        <v>177993364003</v>
      </c>
      <c r="D89" s="229">
        <v>122089352012</v>
      </c>
      <c r="E89" s="229"/>
      <c r="G89" s="228"/>
    </row>
    <row r="90" spans="1:7" ht="15.75">
      <c r="A90" s="183" t="s">
        <v>609</v>
      </c>
      <c r="C90" s="289">
        <v>563716300</v>
      </c>
      <c r="D90" s="289">
        <v>815478700</v>
      </c>
      <c r="E90" s="332"/>
      <c r="G90" s="228"/>
    </row>
    <row r="91" spans="2:7" ht="16.5" thickBot="1">
      <c r="B91" s="301" t="s">
        <v>610</v>
      </c>
      <c r="C91" s="390">
        <f>SUM(C88:C90)</f>
        <v>182137267911</v>
      </c>
      <c r="D91" s="390">
        <f>SUM(D88:D90)</f>
        <v>125029895141</v>
      </c>
      <c r="E91" s="333"/>
      <c r="G91" s="228"/>
    </row>
    <row r="92" spans="1:7" ht="16.5" thickTop="1">
      <c r="A92" s="231"/>
      <c r="B92" s="232"/>
      <c r="C92" s="232"/>
      <c r="D92" s="232"/>
      <c r="E92" s="232"/>
      <c r="F92" s="228"/>
      <c r="G92" s="228"/>
    </row>
    <row r="93" spans="1:7" ht="15.75">
      <c r="A93" s="188" t="s">
        <v>611</v>
      </c>
      <c r="B93" s="188"/>
      <c r="C93" s="290" t="s">
        <v>605</v>
      </c>
      <c r="D93" s="290" t="s">
        <v>606</v>
      </c>
      <c r="E93" s="290"/>
      <c r="F93" s="228"/>
      <c r="G93" s="228"/>
    </row>
    <row r="94" spans="1:7" ht="15.75">
      <c r="A94" s="185" t="s">
        <v>120</v>
      </c>
      <c r="B94" s="188"/>
      <c r="C94" s="290"/>
      <c r="D94" s="290"/>
      <c r="E94" s="290"/>
      <c r="F94" s="228"/>
      <c r="G94" s="228"/>
    </row>
    <row r="95" spans="1:7" ht="15.75">
      <c r="A95" s="183" t="s">
        <v>612</v>
      </c>
      <c r="B95" s="185"/>
      <c r="C95" s="230"/>
      <c r="D95" s="230"/>
      <c r="E95" s="230"/>
      <c r="F95" s="228"/>
      <c r="G95" s="228"/>
    </row>
    <row r="96" spans="1:7" ht="15.75">
      <c r="A96" s="183" t="s">
        <v>121</v>
      </c>
      <c r="B96" s="232"/>
      <c r="C96" s="232"/>
      <c r="D96" s="232"/>
      <c r="E96" s="232"/>
      <c r="F96" s="228"/>
      <c r="G96" s="228"/>
    </row>
    <row r="97" spans="1:7" ht="15.75">
      <c r="A97" s="188" t="s">
        <v>613</v>
      </c>
      <c r="B97" s="188"/>
      <c r="C97" s="290" t="s">
        <v>605</v>
      </c>
      <c r="D97" s="290" t="s">
        <v>606</v>
      </c>
      <c r="E97" s="290"/>
      <c r="G97" s="233"/>
    </row>
    <row r="98" spans="1:7" ht="15.75">
      <c r="A98" s="185" t="s">
        <v>122</v>
      </c>
      <c r="B98" s="186"/>
      <c r="C98" s="234"/>
      <c r="D98" s="234"/>
      <c r="E98" s="234"/>
      <c r="F98" s="235"/>
      <c r="G98" s="233"/>
    </row>
    <row r="99" spans="1:7" ht="15.75">
      <c r="A99" s="185" t="s">
        <v>123</v>
      </c>
      <c r="B99" s="186"/>
      <c r="C99" s="234"/>
      <c r="D99" s="234"/>
      <c r="E99" s="234"/>
      <c r="F99" s="235"/>
      <c r="G99" s="233"/>
    </row>
    <row r="100" spans="1:7" ht="15.75">
      <c r="A100" s="185" t="s">
        <v>124</v>
      </c>
      <c r="B100" s="186"/>
      <c r="C100" s="234"/>
      <c r="D100" s="234"/>
      <c r="E100" s="234"/>
      <c r="F100" s="235"/>
      <c r="G100" s="233"/>
    </row>
    <row r="101" spans="1:7" ht="15.75">
      <c r="A101" s="185" t="s">
        <v>125</v>
      </c>
      <c r="B101" s="186"/>
      <c r="C101" s="234"/>
      <c r="D101" s="234"/>
      <c r="E101" s="234"/>
      <c r="G101" s="233"/>
    </row>
    <row r="102" spans="1:7" ht="15.75">
      <c r="A102" s="185"/>
      <c r="B102" s="301" t="s">
        <v>610</v>
      </c>
      <c r="C102" s="230">
        <f>SUM(C98:C101)</f>
        <v>0</v>
      </c>
      <c r="D102" s="230">
        <f>SUM(D98:D101)</f>
        <v>0</v>
      </c>
      <c r="E102" s="230"/>
      <c r="G102" s="233"/>
    </row>
    <row r="103" spans="1:7" ht="15.75">
      <c r="A103" s="185"/>
      <c r="B103" s="185"/>
      <c r="C103" s="214"/>
      <c r="D103" s="214"/>
      <c r="E103" s="214"/>
      <c r="F103" s="236"/>
      <c r="G103" s="233"/>
    </row>
    <row r="104" spans="1:7" ht="15.75">
      <c r="A104" s="188" t="s">
        <v>614</v>
      </c>
      <c r="B104" s="188"/>
      <c r="C104" s="290" t="s">
        <v>605</v>
      </c>
      <c r="D104" s="290" t="s">
        <v>606</v>
      </c>
      <c r="E104" s="290"/>
      <c r="F104" s="185"/>
      <c r="G104" s="185"/>
    </row>
    <row r="105" spans="1:7" ht="15.75">
      <c r="A105" s="185" t="s">
        <v>182</v>
      </c>
      <c r="B105" s="185"/>
      <c r="C105" s="284">
        <v>986669400</v>
      </c>
      <c r="D105" s="284">
        <v>911251300</v>
      </c>
      <c r="E105" s="284"/>
      <c r="F105" s="185"/>
      <c r="G105" s="185"/>
    </row>
    <row r="106" spans="1:7" ht="15.75">
      <c r="A106" s="185" t="s">
        <v>183</v>
      </c>
      <c r="B106" s="185"/>
      <c r="C106" s="284">
        <f>57766976700+22703591000+5294648300+11721842200+1205237000+4051160900</f>
        <v>102743456100</v>
      </c>
      <c r="D106" s="284">
        <v>86275795500</v>
      </c>
      <c r="E106" s="284"/>
      <c r="F106" s="185"/>
      <c r="G106" s="185"/>
    </row>
    <row r="107" spans="1:7" ht="15.75">
      <c r="A107" s="185" t="s">
        <v>184</v>
      </c>
      <c r="B107" s="185"/>
      <c r="C107" s="284">
        <v>5281662700</v>
      </c>
      <c r="D107" s="284">
        <v>6123046600</v>
      </c>
      <c r="E107" s="284"/>
      <c r="F107" s="185"/>
      <c r="G107" s="185"/>
    </row>
    <row r="108" spans="1:7" ht="15.75">
      <c r="A108" s="185" t="s">
        <v>185</v>
      </c>
      <c r="B108" s="185"/>
      <c r="C108" s="284">
        <v>11736092800</v>
      </c>
      <c r="D108" s="284">
        <v>12691643700</v>
      </c>
      <c r="E108" s="284"/>
      <c r="F108" s="185"/>
      <c r="G108" s="185"/>
    </row>
    <row r="109" spans="1:7" ht="15.75">
      <c r="A109" s="185" t="s">
        <v>186</v>
      </c>
      <c r="B109" s="185"/>
      <c r="C109" s="284">
        <v>119129126800</v>
      </c>
      <c r="D109" s="284">
        <v>170846159100</v>
      </c>
      <c r="E109" s="284"/>
      <c r="F109" s="185"/>
      <c r="G109" s="185"/>
    </row>
    <row r="110" spans="1:7" ht="15.75">
      <c r="A110" s="185" t="s">
        <v>187</v>
      </c>
      <c r="B110" s="185"/>
      <c r="C110" s="285">
        <v>0</v>
      </c>
      <c r="D110" s="285">
        <v>0</v>
      </c>
      <c r="E110" s="287"/>
      <c r="F110" s="185"/>
      <c r="G110" s="185"/>
    </row>
    <row r="111" spans="1:7" ht="16.5" thickBot="1">
      <c r="A111" s="168" t="s">
        <v>615</v>
      </c>
      <c r="B111" s="168"/>
      <c r="C111" s="357">
        <f>SUM(C105:C110)</f>
        <v>239877007800</v>
      </c>
      <c r="D111" s="357">
        <f>SUM(D105:D110)</f>
        <v>276847896200</v>
      </c>
      <c r="E111" s="334"/>
      <c r="F111" s="185"/>
      <c r="G111" s="185"/>
    </row>
    <row r="112" spans="1:7" ht="16.5" thickTop="1">
      <c r="A112" s="168"/>
      <c r="B112" s="168"/>
      <c r="C112" s="237"/>
      <c r="D112" s="237" t="s">
        <v>616</v>
      </c>
      <c r="E112" s="237"/>
      <c r="F112" s="185"/>
      <c r="G112" s="185"/>
    </row>
    <row r="113" spans="1:7" ht="15.75">
      <c r="A113" s="187" t="s">
        <v>129</v>
      </c>
      <c r="B113" s="223"/>
      <c r="C113" s="223"/>
      <c r="D113" s="223"/>
      <c r="E113" s="223"/>
      <c r="F113" s="223"/>
      <c r="G113" s="223"/>
    </row>
    <row r="114" spans="1:5" ht="15.75">
      <c r="A114" s="187" t="s">
        <v>617</v>
      </c>
      <c r="D114" s="212"/>
      <c r="E114" s="212"/>
    </row>
    <row r="115" spans="1:5" ht="15.75">
      <c r="A115" s="187" t="s">
        <v>130</v>
      </c>
      <c r="D115" s="213"/>
      <c r="E115" s="213"/>
    </row>
    <row r="116" ht="15.75">
      <c r="A116" s="187"/>
    </row>
    <row r="117" spans="1:5" ht="15.75">
      <c r="A117" s="188" t="s">
        <v>618</v>
      </c>
      <c r="B117" s="144"/>
      <c r="C117" s="290" t="s">
        <v>605</v>
      </c>
      <c r="D117" s="290" t="s">
        <v>606</v>
      </c>
      <c r="E117" s="290"/>
    </row>
    <row r="118" spans="1:5" ht="15.75">
      <c r="A118" s="185" t="s">
        <v>188</v>
      </c>
      <c r="C118" s="284">
        <v>52402058600</v>
      </c>
      <c r="D118" s="284">
        <v>46920841900</v>
      </c>
      <c r="E118" s="284"/>
    </row>
    <row r="119" spans="1:5" ht="15.75">
      <c r="A119" s="185" t="s">
        <v>189</v>
      </c>
      <c r="C119" s="387">
        <f>C120+C121</f>
        <v>1526710118</v>
      </c>
      <c r="D119" s="387">
        <f>D120+D121</f>
        <v>2419468255</v>
      </c>
      <c r="E119" s="284"/>
    </row>
    <row r="120" spans="1:5" ht="15.75">
      <c r="A120" s="185" t="s">
        <v>619</v>
      </c>
      <c r="C120" s="287">
        <v>1526710118</v>
      </c>
      <c r="D120" s="287">
        <v>2419468255</v>
      </c>
      <c r="E120" s="287"/>
    </row>
    <row r="121" spans="1:5" ht="15.75">
      <c r="A121" s="185" t="s">
        <v>111</v>
      </c>
      <c r="C121" s="285"/>
      <c r="D121" s="285"/>
      <c r="E121" s="287"/>
    </row>
    <row r="122" spans="1:5" ht="16.5" thickBot="1">
      <c r="A122" s="185"/>
      <c r="B122" s="301" t="s">
        <v>610</v>
      </c>
      <c r="C122" s="312">
        <f>SUM(C118:C119)</f>
        <v>53928768718</v>
      </c>
      <c r="D122" s="312">
        <f>SUM(D118:D119)</f>
        <v>49340310155</v>
      </c>
      <c r="E122" s="333"/>
    </row>
    <row r="123" spans="1:5" ht="16.5" thickTop="1">
      <c r="A123" s="198"/>
      <c r="C123" s="212"/>
      <c r="D123" s="238"/>
      <c r="E123" s="238"/>
    </row>
    <row r="124" spans="1:5" ht="15.75">
      <c r="A124" s="265" t="s">
        <v>620</v>
      </c>
      <c r="B124" s="265"/>
      <c r="C124" s="290" t="s">
        <v>605</v>
      </c>
      <c r="D124" s="290" t="s">
        <v>606</v>
      </c>
      <c r="E124" s="290"/>
    </row>
    <row r="125" spans="1:5" ht="15.75">
      <c r="A125" s="198"/>
      <c r="C125" s="212"/>
      <c r="D125" s="238"/>
      <c r="E125" s="238"/>
    </row>
    <row r="126" spans="1:5" ht="15.75">
      <c r="A126" s="265" t="s">
        <v>621</v>
      </c>
      <c r="B126" s="265"/>
      <c r="C126" s="290" t="s">
        <v>605</v>
      </c>
      <c r="D126" s="290" t="s">
        <v>606</v>
      </c>
      <c r="E126" s="290"/>
    </row>
    <row r="127" spans="1:5" ht="15.75">
      <c r="A127" s="185" t="s">
        <v>0</v>
      </c>
      <c r="C127" s="284">
        <v>16279605859</v>
      </c>
      <c r="D127" s="284">
        <v>16215395477</v>
      </c>
      <c r="E127" s="284"/>
    </row>
    <row r="128" spans="1:5" ht="15.75">
      <c r="A128" s="185" t="s">
        <v>622</v>
      </c>
      <c r="C128" s="185"/>
      <c r="D128" s="185"/>
      <c r="E128" s="185"/>
    </row>
    <row r="129" spans="1:5" ht="15.75">
      <c r="A129" s="185" t="s">
        <v>623</v>
      </c>
      <c r="C129" s="185"/>
      <c r="D129" s="185"/>
      <c r="E129" s="185"/>
    </row>
    <row r="130" spans="1:5" ht="15.75">
      <c r="A130" s="185" t="s">
        <v>624</v>
      </c>
      <c r="C130" s="185"/>
      <c r="D130" s="185"/>
      <c r="E130" s="185"/>
    </row>
    <row r="131" spans="1:5" ht="15.75">
      <c r="A131" s="185" t="s">
        <v>625</v>
      </c>
      <c r="C131" s="238"/>
      <c r="D131" s="185"/>
      <c r="E131" s="185"/>
    </row>
    <row r="132" spans="1:5" ht="15.75">
      <c r="A132" s="185" t="s">
        <v>131</v>
      </c>
      <c r="C132" s="185"/>
      <c r="D132" s="185"/>
      <c r="E132" s="185"/>
    </row>
    <row r="133" spans="1:5" ht="15.75">
      <c r="A133" s="185" t="s">
        <v>132</v>
      </c>
      <c r="C133" s="185"/>
      <c r="D133" s="185"/>
      <c r="E133" s="185"/>
    </row>
    <row r="134" spans="1:5" ht="15.75">
      <c r="A134" s="185" t="s">
        <v>133</v>
      </c>
      <c r="C134" s="299"/>
      <c r="D134" s="299"/>
      <c r="E134" s="335"/>
    </row>
    <row r="135" spans="1:5" ht="16.5" thickBot="1">
      <c r="A135" s="204"/>
      <c r="B135" s="301" t="s">
        <v>610</v>
      </c>
      <c r="C135" s="389">
        <f>C127+C128+C132+C133+C134</f>
        <v>16279605859</v>
      </c>
      <c r="D135" s="389">
        <f>D127+D128+D132+D133+D134</f>
        <v>16215395477</v>
      </c>
      <c r="E135" s="336"/>
    </row>
    <row r="136" spans="1:9" ht="16.5" thickTop="1">
      <c r="A136" s="174"/>
      <c r="H136" s="260"/>
      <c r="I136" s="260"/>
    </row>
    <row r="137" spans="1:9" ht="15.75">
      <c r="A137" s="267" t="s">
        <v>626</v>
      </c>
      <c r="H137" s="260"/>
      <c r="I137" s="260"/>
    </row>
    <row r="138" spans="1:9" ht="47.25">
      <c r="A138" s="273" t="s">
        <v>627</v>
      </c>
      <c r="B138" s="274" t="s">
        <v>628</v>
      </c>
      <c r="C138" s="274" t="s">
        <v>629</v>
      </c>
      <c r="D138" s="274" t="s">
        <v>630</v>
      </c>
      <c r="E138" s="274" t="s">
        <v>631</v>
      </c>
      <c r="F138" s="274" t="s">
        <v>632</v>
      </c>
      <c r="G138" s="274" t="s">
        <v>9</v>
      </c>
      <c r="H138" s="350"/>
      <c r="I138" s="260"/>
    </row>
    <row r="139" spans="1:9" ht="19.5" customHeight="1">
      <c r="A139" s="189" t="s">
        <v>633</v>
      </c>
      <c r="B139" s="239"/>
      <c r="C139" s="239"/>
      <c r="D139" s="239"/>
      <c r="E139" s="239"/>
      <c r="F139" s="239"/>
      <c r="G139" s="239"/>
      <c r="H139" s="351"/>
      <c r="I139" s="260"/>
    </row>
    <row r="140" spans="1:9" ht="19.5" customHeight="1">
      <c r="A140" s="196" t="s">
        <v>634</v>
      </c>
      <c r="B140" s="394">
        <v>152779583700</v>
      </c>
      <c r="C140" s="394">
        <v>586392371400</v>
      </c>
      <c r="D140" s="394">
        <v>21201341989</v>
      </c>
      <c r="E140" s="394">
        <v>5939545833</v>
      </c>
      <c r="F140" s="394">
        <v>39723397700</v>
      </c>
      <c r="G140" s="395">
        <f aca="true" t="shared" si="0" ref="G140:G149">SUM(A140:F140)</f>
        <v>806036240622</v>
      </c>
      <c r="H140" s="352"/>
      <c r="I140" s="260"/>
    </row>
    <row r="141" spans="1:9" ht="19.5" customHeight="1">
      <c r="A141" s="196" t="s">
        <v>136</v>
      </c>
      <c r="B141" s="394">
        <f>SUM(B142:B144)</f>
        <v>48473681700</v>
      </c>
      <c r="C141" s="394">
        <f>SUM(C142:C144)</f>
        <v>4056320400</v>
      </c>
      <c r="D141" s="394">
        <f>SUM(D142:D144)</f>
        <v>0</v>
      </c>
      <c r="E141" s="394">
        <f>SUM(E142:E144)</f>
        <v>57563000</v>
      </c>
      <c r="F141" s="394">
        <f>SUM(F142:F144)</f>
        <v>396000000</v>
      </c>
      <c r="G141" s="395">
        <f t="shared" si="0"/>
        <v>52983565100</v>
      </c>
      <c r="H141" s="352"/>
      <c r="I141" s="260"/>
    </row>
    <row r="142" spans="1:9" ht="19.5" customHeight="1">
      <c r="A142" s="191" t="s">
        <v>749</v>
      </c>
      <c r="B142" s="396">
        <v>0</v>
      </c>
      <c r="C142" s="396">
        <v>4056320400</v>
      </c>
      <c r="D142" s="396">
        <v>0</v>
      </c>
      <c r="E142" s="396">
        <v>57563000</v>
      </c>
      <c r="F142" s="396">
        <v>396000000</v>
      </c>
      <c r="G142" s="397">
        <f t="shared" si="0"/>
        <v>4509883400</v>
      </c>
      <c r="H142" s="351"/>
      <c r="I142" s="260"/>
    </row>
    <row r="143" spans="1:9" ht="19.5" customHeight="1">
      <c r="A143" s="190" t="s">
        <v>134</v>
      </c>
      <c r="B143" s="396">
        <v>48473681700</v>
      </c>
      <c r="C143" s="396">
        <v>0</v>
      </c>
      <c r="D143" s="396">
        <v>0</v>
      </c>
      <c r="E143" s="396">
        <v>0</v>
      </c>
      <c r="F143" s="396">
        <v>0</v>
      </c>
      <c r="G143" s="397">
        <f t="shared" si="0"/>
        <v>48473681700</v>
      </c>
      <c r="H143" s="351"/>
      <c r="I143" s="260"/>
    </row>
    <row r="144" spans="1:9" ht="19.5" customHeight="1">
      <c r="A144" s="190" t="s">
        <v>135</v>
      </c>
      <c r="B144" s="396">
        <v>0</v>
      </c>
      <c r="C144" s="396">
        <v>0</v>
      </c>
      <c r="D144" s="396">
        <v>0</v>
      </c>
      <c r="E144" s="396">
        <v>0</v>
      </c>
      <c r="F144" s="396">
        <v>0</v>
      </c>
      <c r="G144" s="397">
        <f t="shared" si="0"/>
        <v>0</v>
      </c>
      <c r="H144" s="351"/>
      <c r="I144" s="260"/>
    </row>
    <row r="145" spans="1:9" ht="19.5" customHeight="1">
      <c r="A145" s="196" t="s">
        <v>137</v>
      </c>
      <c r="B145" s="394">
        <f>SUM(B146:B148)</f>
        <v>0</v>
      </c>
      <c r="C145" s="394">
        <f>SUM(C146:C148)</f>
        <v>0</v>
      </c>
      <c r="D145" s="394">
        <f>SUM(D146:D148)</f>
        <v>1101578200</v>
      </c>
      <c r="E145" s="394">
        <f>SUM(E146:E148)</f>
        <v>144151900</v>
      </c>
      <c r="F145" s="394">
        <f>SUM(F146:F148)</f>
        <v>0</v>
      </c>
      <c r="G145" s="395">
        <f t="shared" si="0"/>
        <v>1245730100</v>
      </c>
      <c r="H145" s="352"/>
      <c r="I145" s="260"/>
    </row>
    <row r="146" spans="1:9" ht="19.5" customHeight="1">
      <c r="A146" s="190" t="s">
        <v>138</v>
      </c>
      <c r="B146" s="396">
        <v>0</v>
      </c>
      <c r="C146" s="396">
        <v>0</v>
      </c>
      <c r="D146" s="396">
        <v>0</v>
      </c>
      <c r="E146" s="396">
        <v>0</v>
      </c>
      <c r="F146" s="396">
        <v>0</v>
      </c>
      <c r="G146" s="397">
        <f t="shared" si="0"/>
        <v>0</v>
      </c>
      <c r="H146" s="351"/>
      <c r="I146" s="260"/>
    </row>
    <row r="147" spans="1:9" ht="19.5" customHeight="1">
      <c r="A147" s="190" t="s">
        <v>139</v>
      </c>
      <c r="B147" s="396">
        <v>0</v>
      </c>
      <c r="C147" s="396">
        <v>0</v>
      </c>
      <c r="D147" s="396">
        <v>1101578200</v>
      </c>
      <c r="E147" s="396">
        <v>144151900</v>
      </c>
      <c r="F147" s="396">
        <v>0</v>
      </c>
      <c r="G147" s="397">
        <f t="shared" si="0"/>
        <v>1245730100</v>
      </c>
      <c r="H147" s="351"/>
      <c r="I147" s="260"/>
    </row>
    <row r="148" spans="1:9" ht="19.5" customHeight="1">
      <c r="A148" s="190" t="s">
        <v>140</v>
      </c>
      <c r="B148" s="396">
        <v>0</v>
      </c>
      <c r="C148" s="396">
        <v>0</v>
      </c>
      <c r="D148" s="396">
        <v>0</v>
      </c>
      <c r="E148" s="396">
        <v>0</v>
      </c>
      <c r="F148" s="396">
        <v>0</v>
      </c>
      <c r="G148" s="397">
        <f t="shared" si="0"/>
        <v>0</v>
      </c>
      <c r="H148" s="351"/>
      <c r="I148" s="260"/>
    </row>
    <row r="149" spans="1:9" ht="19.5" customHeight="1">
      <c r="A149" s="196" t="s">
        <v>635</v>
      </c>
      <c r="B149" s="394">
        <f>B140+B141-B145</f>
        <v>201253265400</v>
      </c>
      <c r="C149" s="394">
        <f>C140+C141-C145</f>
        <v>590448691800</v>
      </c>
      <c r="D149" s="394">
        <f>D140+D141-D145</f>
        <v>20099763789</v>
      </c>
      <c r="E149" s="394">
        <f>E140+E141-E145</f>
        <v>5852956933</v>
      </c>
      <c r="F149" s="394">
        <f>F140+F141-F145</f>
        <v>40119397700</v>
      </c>
      <c r="G149" s="395">
        <f t="shared" si="0"/>
        <v>857774075622</v>
      </c>
      <c r="H149" s="352"/>
      <c r="I149" s="260"/>
    </row>
    <row r="150" spans="1:9" ht="19.5" customHeight="1">
      <c r="A150" s="192" t="s">
        <v>636</v>
      </c>
      <c r="B150" s="397"/>
      <c r="C150" s="397"/>
      <c r="D150" s="397"/>
      <c r="E150" s="397"/>
      <c r="F150" s="397"/>
      <c r="G150" s="397"/>
      <c r="H150" s="351"/>
      <c r="I150" s="260"/>
    </row>
    <row r="151" spans="1:9" ht="19.5" customHeight="1">
      <c r="A151" s="196" t="s">
        <v>637</v>
      </c>
      <c r="B151" s="394">
        <v>42084419500</v>
      </c>
      <c r="C151" s="394">
        <v>265852015800</v>
      </c>
      <c r="D151" s="394">
        <v>9440231804</v>
      </c>
      <c r="E151" s="394">
        <v>4371845140</v>
      </c>
      <c r="F151" s="394">
        <v>35210793220</v>
      </c>
      <c r="G151" s="395">
        <f aca="true" t="shared" si="1" ref="G151:G160">SUM(A151:F151)</f>
        <v>356959305464</v>
      </c>
      <c r="H151" s="352"/>
      <c r="I151" s="260"/>
    </row>
    <row r="152" spans="1:9" ht="19.5" customHeight="1">
      <c r="A152" s="190" t="s">
        <v>141</v>
      </c>
      <c r="B152" s="396">
        <v>1850953700</v>
      </c>
      <c r="C152" s="396">
        <v>15953249400</v>
      </c>
      <c r="D152" s="396">
        <v>447506088</v>
      </c>
      <c r="E152" s="396">
        <v>74428781</v>
      </c>
      <c r="F152" s="396">
        <v>477193180</v>
      </c>
      <c r="G152" s="397">
        <f t="shared" si="1"/>
        <v>18803331149</v>
      </c>
      <c r="H152" s="351"/>
      <c r="I152" s="260"/>
    </row>
    <row r="153" spans="1:9" ht="19.5" customHeight="1">
      <c r="A153" s="190" t="s">
        <v>135</v>
      </c>
      <c r="B153" s="396">
        <v>0</v>
      </c>
      <c r="C153" s="396">
        <v>0</v>
      </c>
      <c r="D153" s="396">
        <v>0</v>
      </c>
      <c r="E153" s="396">
        <v>0</v>
      </c>
      <c r="F153" s="396">
        <v>0</v>
      </c>
      <c r="G153" s="397">
        <f t="shared" si="1"/>
        <v>0</v>
      </c>
      <c r="H153" s="351"/>
      <c r="I153" s="260"/>
    </row>
    <row r="154" spans="1:9" ht="19.5" customHeight="1">
      <c r="A154" s="190" t="s">
        <v>142</v>
      </c>
      <c r="B154" s="396">
        <v>0</v>
      </c>
      <c r="C154" s="396">
        <v>0</v>
      </c>
      <c r="D154" s="396">
        <v>0</v>
      </c>
      <c r="E154" s="396">
        <v>0</v>
      </c>
      <c r="F154" s="396">
        <v>0</v>
      </c>
      <c r="G154" s="397">
        <f t="shared" si="1"/>
        <v>0</v>
      </c>
      <c r="H154" s="351"/>
      <c r="I154" s="260"/>
    </row>
    <row r="155" spans="1:9" ht="19.5" customHeight="1">
      <c r="A155" s="190" t="s">
        <v>139</v>
      </c>
      <c r="B155" s="396">
        <v>0</v>
      </c>
      <c r="C155" s="396">
        <v>0</v>
      </c>
      <c r="D155" s="396">
        <v>1101578200</v>
      </c>
      <c r="E155" s="396">
        <v>144151900</v>
      </c>
      <c r="F155" s="396">
        <v>0</v>
      </c>
      <c r="G155" s="397">
        <f t="shared" si="1"/>
        <v>1245730100</v>
      </c>
      <c r="H155" s="351"/>
      <c r="I155" s="260"/>
    </row>
    <row r="156" spans="1:9" ht="19.5" customHeight="1">
      <c r="A156" s="190" t="s">
        <v>143</v>
      </c>
      <c r="B156" s="396">
        <v>0</v>
      </c>
      <c r="C156" s="396">
        <v>0</v>
      </c>
      <c r="D156" s="396">
        <v>0</v>
      </c>
      <c r="E156" s="396">
        <v>0</v>
      </c>
      <c r="F156" s="396">
        <v>0</v>
      </c>
      <c r="G156" s="397">
        <f t="shared" si="1"/>
        <v>0</v>
      </c>
      <c r="H156" s="351"/>
      <c r="I156" s="260"/>
    </row>
    <row r="157" spans="1:9" ht="19.5" customHeight="1">
      <c r="A157" s="196" t="s">
        <v>638</v>
      </c>
      <c r="B157" s="394">
        <f>B151+B152+B153-B154-B155-B156</f>
        <v>43935373200</v>
      </c>
      <c r="C157" s="394">
        <f>C151+C152+C153-C154-C155-C156</f>
        <v>281805265200</v>
      </c>
      <c r="D157" s="394">
        <f>D151+D152+D153-D154-D155-D156</f>
        <v>8786159692</v>
      </c>
      <c r="E157" s="394">
        <f>E151+E152+E153-E154-E155-E156</f>
        <v>4302122021</v>
      </c>
      <c r="F157" s="394">
        <f>F151+F152+F153-F154-F155-F156</f>
        <v>35687986400</v>
      </c>
      <c r="G157" s="395">
        <f t="shared" si="1"/>
        <v>374516906513</v>
      </c>
      <c r="H157" s="352"/>
      <c r="I157" s="260"/>
    </row>
    <row r="158" spans="1:9" ht="19.5" customHeight="1">
      <c r="A158" s="310" t="s">
        <v>737</v>
      </c>
      <c r="B158" s="398"/>
      <c r="C158" s="398"/>
      <c r="D158" s="398"/>
      <c r="E158" s="398"/>
      <c r="F158" s="398"/>
      <c r="G158" s="397">
        <f t="shared" si="1"/>
        <v>0</v>
      </c>
      <c r="H158" s="351"/>
      <c r="I158" s="260"/>
    </row>
    <row r="159" spans="1:9" ht="19.5" customHeight="1">
      <c r="A159" s="196" t="s">
        <v>144</v>
      </c>
      <c r="B159" s="394">
        <f>B140-B151</f>
        <v>110695164200</v>
      </c>
      <c r="C159" s="394">
        <f>C140-C151</f>
        <v>320540355600</v>
      </c>
      <c r="D159" s="394">
        <f>D140-D151</f>
        <v>11761110185</v>
      </c>
      <c r="E159" s="394">
        <f>E140-E151</f>
        <v>1567700693</v>
      </c>
      <c r="F159" s="394">
        <f>F140-F151</f>
        <v>4512604480</v>
      </c>
      <c r="G159" s="395">
        <f t="shared" si="1"/>
        <v>449076935158</v>
      </c>
      <c r="H159" s="352"/>
      <c r="I159" s="260"/>
    </row>
    <row r="160" spans="1:9" ht="19.5" customHeight="1">
      <c r="A160" s="330" t="s">
        <v>145</v>
      </c>
      <c r="B160" s="399">
        <f>B149-B157</f>
        <v>157317892200</v>
      </c>
      <c r="C160" s="399">
        <f>C149-C157</f>
        <v>308643426600</v>
      </c>
      <c r="D160" s="399">
        <f>D149-D157</f>
        <v>11313604097</v>
      </c>
      <c r="E160" s="399">
        <f>E149-E157</f>
        <v>1550834912</v>
      </c>
      <c r="F160" s="399">
        <f>F149-F157</f>
        <v>4431411300</v>
      </c>
      <c r="G160" s="400">
        <f t="shared" si="1"/>
        <v>483257169109</v>
      </c>
      <c r="H160" s="352"/>
      <c r="I160" s="260"/>
    </row>
    <row r="161" spans="1:9" ht="19.5" customHeight="1">
      <c r="A161" s="193"/>
      <c r="H161" s="260"/>
      <c r="I161" s="260"/>
    </row>
    <row r="162" spans="1:9" ht="19.5" customHeight="1">
      <c r="A162" s="194" t="s">
        <v>639</v>
      </c>
      <c r="B162" s="180"/>
      <c r="H162" s="260"/>
      <c r="I162" s="260"/>
    </row>
    <row r="163" spans="1:5" ht="19.5" customHeight="1">
      <c r="A163" s="194" t="s">
        <v>640</v>
      </c>
      <c r="B163" s="180"/>
      <c r="D163" s="258"/>
      <c r="E163" s="115" t="s">
        <v>641</v>
      </c>
    </row>
    <row r="164" ht="19.5" customHeight="1">
      <c r="A164" s="194" t="s">
        <v>642</v>
      </c>
    </row>
    <row r="165" ht="19.5" customHeight="1">
      <c r="A165" s="194" t="s">
        <v>643</v>
      </c>
    </row>
    <row r="166" ht="19.5" customHeight="1">
      <c r="A166" s="174"/>
    </row>
    <row r="167" ht="19.5" customHeight="1">
      <c r="A167" s="267" t="s">
        <v>644</v>
      </c>
    </row>
    <row r="168" ht="19.5" customHeight="1">
      <c r="A168" s="174"/>
    </row>
    <row r="169" ht="19.5" customHeight="1">
      <c r="A169" s="267" t="s">
        <v>645</v>
      </c>
    </row>
    <row r="170" ht="19.5" customHeight="1">
      <c r="A170" s="174"/>
    </row>
    <row r="171" spans="1:7" ht="19.5" customHeight="1">
      <c r="A171" s="269" t="s">
        <v>627</v>
      </c>
      <c r="B171" s="426" t="s">
        <v>646</v>
      </c>
      <c r="C171" s="270" t="s">
        <v>647</v>
      </c>
      <c r="D171" s="270" t="s">
        <v>648</v>
      </c>
      <c r="E171" s="426" t="s">
        <v>128</v>
      </c>
      <c r="F171" s="426" t="s">
        <v>649</v>
      </c>
      <c r="G171" s="426" t="s">
        <v>9</v>
      </c>
    </row>
    <row r="172" spans="1:7" ht="19.5" customHeight="1">
      <c r="A172" s="271"/>
      <c r="B172" s="427"/>
      <c r="C172" s="272" t="s">
        <v>650</v>
      </c>
      <c r="D172" s="272" t="s">
        <v>651</v>
      </c>
      <c r="E172" s="427"/>
      <c r="F172" s="427"/>
      <c r="G172" s="427"/>
    </row>
    <row r="173" spans="1:7" ht="19.5" customHeight="1">
      <c r="A173" s="189" t="s">
        <v>652</v>
      </c>
      <c r="B173" s="243"/>
      <c r="C173" s="243"/>
      <c r="D173" s="243"/>
      <c r="E173" s="243"/>
      <c r="F173" s="243"/>
      <c r="G173" s="243"/>
    </row>
    <row r="174" spans="1:7" ht="19.5" customHeight="1">
      <c r="A174" s="190" t="s">
        <v>637</v>
      </c>
      <c r="B174" s="240"/>
      <c r="C174" s="244"/>
      <c r="D174" s="244"/>
      <c r="E174" s="240"/>
      <c r="F174" s="240"/>
      <c r="G174" s="240"/>
    </row>
    <row r="175" spans="1:7" ht="19.5" customHeight="1">
      <c r="A175" s="190" t="s">
        <v>653</v>
      </c>
      <c r="B175" s="244"/>
      <c r="C175" s="244"/>
      <c r="D175" s="244"/>
      <c r="E175" s="240"/>
      <c r="F175" s="240"/>
      <c r="G175" s="240"/>
    </row>
    <row r="176" spans="1:7" ht="19.5" customHeight="1">
      <c r="A176" s="195" t="s">
        <v>654</v>
      </c>
      <c r="B176" s="244"/>
      <c r="C176" s="244"/>
      <c r="D176" s="244"/>
      <c r="E176" s="240"/>
      <c r="F176" s="240"/>
      <c r="G176" s="240"/>
    </row>
    <row r="177" spans="1:7" ht="19.5" customHeight="1">
      <c r="A177" s="195" t="s">
        <v>655</v>
      </c>
      <c r="B177" s="244"/>
      <c r="C177" s="244"/>
      <c r="D177" s="244"/>
      <c r="E177" s="240"/>
      <c r="F177" s="240"/>
      <c r="G177" s="240"/>
    </row>
    <row r="178" spans="1:7" ht="19.5" customHeight="1">
      <c r="A178" s="190" t="s">
        <v>148</v>
      </c>
      <c r="B178" s="240"/>
      <c r="C178" s="244"/>
      <c r="D178" s="244"/>
      <c r="E178" s="240"/>
      <c r="F178" s="240"/>
      <c r="G178" s="240"/>
    </row>
    <row r="179" spans="1:7" ht="19.5" customHeight="1">
      <c r="A179" s="190" t="s">
        <v>149</v>
      </c>
      <c r="B179" s="244"/>
      <c r="C179" s="244"/>
      <c r="D179" s="244"/>
      <c r="E179" s="240"/>
      <c r="F179" s="240"/>
      <c r="G179" s="240"/>
    </row>
    <row r="180" spans="1:7" ht="19.5" customHeight="1">
      <c r="A180" s="190" t="s">
        <v>638</v>
      </c>
      <c r="B180" s="245"/>
      <c r="C180" s="244"/>
      <c r="D180" s="244"/>
      <c r="E180" s="240"/>
      <c r="F180" s="240"/>
      <c r="G180" s="240"/>
    </row>
    <row r="181" spans="1:7" ht="19.5" customHeight="1">
      <c r="A181" s="192" t="s">
        <v>656</v>
      </c>
      <c r="B181" s="246"/>
      <c r="C181" s="246"/>
      <c r="D181" s="246"/>
      <c r="E181" s="241"/>
      <c r="F181" s="241"/>
      <c r="G181" s="241"/>
    </row>
    <row r="182" spans="1:7" ht="19.5" customHeight="1">
      <c r="A182" s="190" t="s">
        <v>637</v>
      </c>
      <c r="B182" s="240"/>
      <c r="C182" s="244"/>
      <c r="D182" s="244"/>
      <c r="E182" s="240"/>
      <c r="F182" s="240"/>
      <c r="G182" s="240"/>
    </row>
    <row r="183" spans="1:7" ht="19.5" customHeight="1">
      <c r="A183" s="190" t="s">
        <v>150</v>
      </c>
      <c r="B183" s="247"/>
      <c r="C183" s="240"/>
      <c r="D183" s="240"/>
      <c r="E183" s="247"/>
      <c r="F183" s="240"/>
      <c r="G183" s="240"/>
    </row>
    <row r="184" spans="1:7" ht="19.5" customHeight="1">
      <c r="A184" s="190" t="s">
        <v>151</v>
      </c>
      <c r="B184" s="240"/>
      <c r="C184" s="240"/>
      <c r="D184" s="240"/>
      <c r="E184" s="240"/>
      <c r="F184" s="240"/>
      <c r="G184" s="240"/>
    </row>
    <row r="185" spans="1:7" ht="19.5" customHeight="1">
      <c r="A185" s="190" t="s">
        <v>152</v>
      </c>
      <c r="B185" s="240"/>
      <c r="C185" s="240"/>
      <c r="D185" s="240"/>
      <c r="E185" s="240"/>
      <c r="F185" s="240"/>
      <c r="G185" s="240"/>
    </row>
    <row r="186" spans="1:7" ht="19.5" customHeight="1">
      <c r="A186" s="190" t="s">
        <v>638</v>
      </c>
      <c r="B186" s="240"/>
      <c r="C186" s="244"/>
      <c r="D186" s="244"/>
      <c r="E186" s="240"/>
      <c r="F186" s="240"/>
      <c r="G186" s="240"/>
    </row>
    <row r="187" spans="1:7" ht="19.5" customHeight="1">
      <c r="A187" s="196" t="s">
        <v>657</v>
      </c>
      <c r="B187" s="246"/>
      <c r="C187" s="246"/>
      <c r="D187" s="246"/>
      <c r="E187" s="241"/>
      <c r="F187" s="241"/>
      <c r="G187" s="241"/>
    </row>
    <row r="188" spans="1:7" ht="19.5" customHeight="1">
      <c r="A188" s="190" t="s">
        <v>153</v>
      </c>
      <c r="B188" s="240"/>
      <c r="C188" s="244"/>
      <c r="D188" s="244"/>
      <c r="E188" s="240"/>
      <c r="F188" s="240"/>
      <c r="G188" s="240"/>
    </row>
    <row r="189" spans="1:7" ht="19.5" customHeight="1">
      <c r="A189" s="318" t="s">
        <v>154</v>
      </c>
      <c r="B189" s="242"/>
      <c r="C189" s="248"/>
      <c r="D189" s="248"/>
      <c r="E189" s="242"/>
      <c r="F189" s="242"/>
      <c r="G189" s="242"/>
    </row>
    <row r="190" ht="19.5" customHeight="1">
      <c r="A190" s="180" t="s">
        <v>658</v>
      </c>
    </row>
    <row r="191" spans="1:5" ht="19.5" customHeight="1">
      <c r="A191" s="266" t="s">
        <v>659</v>
      </c>
      <c r="B191" s="266"/>
      <c r="C191" s="290" t="s">
        <v>605</v>
      </c>
      <c r="D191" s="290" t="s">
        <v>606</v>
      </c>
      <c r="E191" s="290"/>
    </row>
    <row r="192" spans="1:5" ht="19.5" customHeight="1">
      <c r="A192" s="198" t="s">
        <v>146</v>
      </c>
      <c r="C192" s="247">
        <v>38581210700</v>
      </c>
      <c r="D192" s="247">
        <v>67405830800</v>
      </c>
      <c r="E192" s="247"/>
    </row>
    <row r="193" spans="1:5" ht="19.5" customHeight="1">
      <c r="A193" s="179" t="s">
        <v>147</v>
      </c>
      <c r="C193" s="313"/>
      <c r="D193" s="313"/>
      <c r="E193" s="337"/>
    </row>
    <row r="194" spans="1:5" ht="19.5" customHeight="1" thickBot="1">
      <c r="A194" s="204"/>
      <c r="B194" s="301" t="s">
        <v>610</v>
      </c>
      <c r="C194" s="401">
        <f>C192+C193</f>
        <v>38581210700</v>
      </c>
      <c r="D194" s="401">
        <f>D192+D193</f>
        <v>67405830800</v>
      </c>
      <c r="E194" s="333"/>
    </row>
    <row r="195" spans="1:5" ht="19.5" customHeight="1" thickTop="1">
      <c r="A195" s="199"/>
      <c r="B195" s="251"/>
      <c r="C195" s="252">
        <v>0</v>
      </c>
      <c r="D195" s="253">
        <v>0</v>
      </c>
      <c r="E195" s="253"/>
    </row>
    <row r="196" spans="1:5" ht="19.5" customHeight="1">
      <c r="A196" s="267" t="s">
        <v>660</v>
      </c>
      <c r="C196" s="249"/>
      <c r="D196" s="249"/>
      <c r="E196" s="249"/>
    </row>
    <row r="197" ht="19.5" customHeight="1">
      <c r="A197" s="174"/>
    </row>
    <row r="198" spans="1:5" ht="19.5" customHeight="1">
      <c r="A198" s="170" t="s">
        <v>661</v>
      </c>
      <c r="B198" s="144"/>
      <c r="C198" s="290" t="s">
        <v>605</v>
      </c>
      <c r="D198" s="290" t="s">
        <v>606</v>
      </c>
      <c r="E198" s="290"/>
    </row>
    <row r="199" spans="1:5" ht="19.5" customHeight="1">
      <c r="A199" s="200" t="s">
        <v>155</v>
      </c>
      <c r="C199" s="309"/>
      <c r="D199" s="309"/>
      <c r="E199" s="309"/>
    </row>
    <row r="200" spans="1:5" ht="19.5" customHeight="1">
      <c r="A200" s="200" t="s">
        <v>156</v>
      </c>
      <c r="C200" s="198"/>
      <c r="D200" s="198"/>
      <c r="E200" s="198"/>
    </row>
    <row r="201" spans="1:5" ht="19.5" customHeight="1">
      <c r="A201" s="200" t="s">
        <v>157</v>
      </c>
      <c r="C201" s="198"/>
      <c r="D201" s="198"/>
      <c r="E201" s="198"/>
    </row>
    <row r="202" spans="1:5" ht="19.5" customHeight="1">
      <c r="A202" s="200" t="s">
        <v>158</v>
      </c>
      <c r="C202" s="201"/>
      <c r="D202" s="185"/>
      <c r="E202" s="185"/>
    </row>
    <row r="203" spans="1:5" ht="19.5" customHeight="1">
      <c r="A203" s="200" t="s">
        <v>168</v>
      </c>
      <c r="C203" s="201"/>
      <c r="D203" s="185"/>
      <c r="E203" s="185"/>
    </row>
    <row r="204" spans="1:3" ht="19.5" customHeight="1">
      <c r="A204" s="179"/>
      <c r="C204" s="247"/>
    </row>
    <row r="205" spans="1:6" ht="19.5" customHeight="1">
      <c r="A205" s="188" t="s">
        <v>664</v>
      </c>
      <c r="B205" s="188"/>
      <c r="C205" s="290" t="s">
        <v>605</v>
      </c>
      <c r="D205" s="290" t="s">
        <v>606</v>
      </c>
      <c r="E205" s="290"/>
      <c r="F205" s="202"/>
    </row>
    <row r="206" spans="1:7" ht="31.5">
      <c r="A206" s="197" t="s">
        <v>169</v>
      </c>
      <c r="B206" s="197"/>
      <c r="C206" s="254">
        <v>907074141</v>
      </c>
      <c r="D206" s="254">
        <v>1052344474</v>
      </c>
      <c r="E206" s="254"/>
      <c r="F206" s="203"/>
      <c r="G206" s="255"/>
    </row>
    <row r="207" spans="1:7" ht="24" customHeight="1">
      <c r="A207" s="198" t="s">
        <v>170</v>
      </c>
      <c r="B207" s="203"/>
      <c r="C207" s="254"/>
      <c r="D207" s="254"/>
      <c r="E207" s="338"/>
      <c r="F207" s="203"/>
      <c r="G207" s="255"/>
    </row>
    <row r="208" spans="1:6" ht="21.75" customHeight="1" thickBot="1">
      <c r="A208" s="204"/>
      <c r="B208" s="301" t="s">
        <v>610</v>
      </c>
      <c r="C208" s="300">
        <f>SUM(C206:C207)</f>
        <v>907074141</v>
      </c>
      <c r="D208" s="300">
        <f>SUM(D206:D207)</f>
        <v>1052344474</v>
      </c>
      <c r="E208" s="339"/>
      <c r="F208" s="185"/>
    </row>
    <row r="209" spans="1:6" ht="16.5" thickTop="1">
      <c r="A209" s="201" t="s">
        <v>658</v>
      </c>
      <c r="B209" s="201"/>
      <c r="C209" s="256"/>
      <c r="D209" s="256"/>
      <c r="E209" s="256"/>
      <c r="F209" s="185"/>
    </row>
    <row r="210" spans="1:6" ht="19.5" customHeight="1">
      <c r="A210" s="188" t="s">
        <v>665</v>
      </c>
      <c r="B210" s="188"/>
      <c r="C210" s="314" t="s">
        <v>605</v>
      </c>
      <c r="D210" s="314" t="s">
        <v>606</v>
      </c>
      <c r="E210" s="314"/>
      <c r="F210" s="233"/>
    </row>
    <row r="211" spans="1:6" ht="19.5" customHeight="1">
      <c r="A211" s="185" t="s">
        <v>171</v>
      </c>
      <c r="B211" s="185"/>
      <c r="C211" s="315">
        <v>193327765300</v>
      </c>
      <c r="D211" s="315">
        <v>179049299400</v>
      </c>
      <c r="E211" s="315"/>
      <c r="F211" s="233"/>
    </row>
    <row r="212" spans="1:6" ht="19.5" customHeight="1">
      <c r="A212" s="185" t="s">
        <v>172</v>
      </c>
      <c r="B212" s="185"/>
      <c r="C212" s="315"/>
      <c r="D212" s="315"/>
      <c r="E212" s="315"/>
      <c r="F212" s="233"/>
    </row>
    <row r="213" spans="1:6" ht="19.5" customHeight="1" thickBot="1">
      <c r="A213" s="204"/>
      <c r="B213" s="301" t="s">
        <v>610</v>
      </c>
      <c r="C213" s="388">
        <f>SUM(C211:C212)</f>
        <v>193327765300</v>
      </c>
      <c r="D213" s="388">
        <f>SUM(D211:D212)</f>
        <v>179049299400</v>
      </c>
      <c r="E213" s="339"/>
      <c r="F213" s="233"/>
    </row>
    <row r="214" ht="19.5" customHeight="1" thickTop="1">
      <c r="A214" s="174"/>
    </row>
    <row r="215" spans="1:5" ht="19.5" customHeight="1">
      <c r="A215" s="265" t="s">
        <v>666</v>
      </c>
      <c r="B215" s="265"/>
      <c r="C215" s="290" t="s">
        <v>605</v>
      </c>
      <c r="D215" s="290" t="s">
        <v>606</v>
      </c>
      <c r="E215" s="290"/>
    </row>
    <row r="216" spans="1:5" ht="19.5" customHeight="1">
      <c r="A216" s="185" t="s">
        <v>173</v>
      </c>
      <c r="C216" s="212">
        <v>836730867</v>
      </c>
      <c r="D216" s="212">
        <v>283199983</v>
      </c>
      <c r="E216" s="212"/>
    </row>
    <row r="217" spans="1:5" ht="19.5" customHeight="1">
      <c r="A217" s="185" t="s">
        <v>174</v>
      </c>
      <c r="C217" s="212"/>
      <c r="D217" s="212"/>
      <c r="E217" s="212"/>
    </row>
    <row r="218" spans="1:5" ht="19.5" customHeight="1">
      <c r="A218" s="185" t="s">
        <v>175</v>
      </c>
      <c r="C218" s="212"/>
      <c r="D218" s="212"/>
      <c r="E218" s="212"/>
    </row>
    <row r="219" spans="1:5" ht="19.5" customHeight="1">
      <c r="A219" s="185" t="s">
        <v>176</v>
      </c>
      <c r="C219" s="212"/>
      <c r="D219" s="212"/>
      <c r="E219" s="212"/>
    </row>
    <row r="220" spans="1:5" ht="19.5" customHeight="1">
      <c r="A220" s="185" t="s">
        <v>177</v>
      </c>
      <c r="C220" s="212"/>
      <c r="D220" s="212">
        <v>8291249</v>
      </c>
      <c r="E220" s="212"/>
    </row>
    <row r="221" spans="1:5" ht="19.5" customHeight="1">
      <c r="A221" s="185" t="s">
        <v>178</v>
      </c>
      <c r="C221" s="212"/>
      <c r="D221" s="212"/>
      <c r="E221" s="212"/>
    </row>
    <row r="222" spans="1:5" ht="19.5" customHeight="1">
      <c r="A222" s="185" t="s">
        <v>179</v>
      </c>
      <c r="C222" s="212"/>
      <c r="D222" s="212"/>
      <c r="E222" s="212"/>
    </row>
    <row r="223" spans="1:5" ht="19.5" customHeight="1">
      <c r="A223" s="185" t="s">
        <v>180</v>
      </c>
      <c r="C223" s="213"/>
      <c r="D223" s="212"/>
      <c r="E223" s="212"/>
    </row>
    <row r="224" spans="1:5" ht="19.5" customHeight="1">
      <c r="A224" s="168" t="s">
        <v>181</v>
      </c>
      <c r="B224" s="205"/>
      <c r="C224" s="298"/>
      <c r="D224" s="298"/>
      <c r="E224" s="315"/>
    </row>
    <row r="225" spans="1:5" ht="19.5" customHeight="1" thickBot="1">
      <c r="A225" s="204"/>
      <c r="B225" s="301" t="s">
        <v>610</v>
      </c>
      <c r="C225" s="286">
        <f>SUM(C216:C224)</f>
        <v>836730867</v>
      </c>
      <c r="D225" s="286">
        <f>SUM(D216:D224)</f>
        <v>291491232</v>
      </c>
      <c r="E225" s="334"/>
    </row>
    <row r="226" spans="1:5" ht="19.5" customHeight="1" thickTop="1">
      <c r="A226" s="174"/>
      <c r="C226" s="256"/>
      <c r="D226" s="256"/>
      <c r="E226" s="256"/>
    </row>
    <row r="227" spans="1:5" ht="19.5" customHeight="1">
      <c r="A227" s="188" t="s">
        <v>667</v>
      </c>
      <c r="B227" s="144"/>
      <c r="C227" s="290" t="s">
        <v>605</v>
      </c>
      <c r="D227" s="290" t="s">
        <v>606</v>
      </c>
      <c r="E227" s="290"/>
    </row>
    <row r="228" spans="1:5" ht="19.5" customHeight="1">
      <c r="A228" s="185" t="s">
        <v>668</v>
      </c>
      <c r="C228" s="212"/>
      <c r="D228" s="212"/>
      <c r="E228" s="212"/>
    </row>
    <row r="229" spans="1:5" ht="19.5" customHeight="1">
      <c r="A229" s="185" t="s">
        <v>669</v>
      </c>
      <c r="C229" s="212"/>
      <c r="D229" s="212"/>
      <c r="E229" s="212"/>
    </row>
    <row r="230" spans="1:5" ht="19.5" customHeight="1">
      <c r="A230" s="185" t="s">
        <v>670</v>
      </c>
      <c r="C230" s="298">
        <v>34904936161</v>
      </c>
      <c r="D230" s="298">
        <v>22526385491</v>
      </c>
      <c r="E230" s="315"/>
    </row>
    <row r="231" spans="1:5" ht="19.5" customHeight="1" thickBot="1">
      <c r="A231" s="204"/>
      <c r="B231" s="301" t="s">
        <v>610</v>
      </c>
      <c r="C231" s="286">
        <f>SUM(C228:C230)</f>
        <v>34904936161</v>
      </c>
      <c r="D231" s="286">
        <f>SUM(D228:D230)</f>
        <v>22526385491</v>
      </c>
      <c r="E231" s="334"/>
    </row>
    <row r="232" spans="1:3" ht="19.5" customHeight="1" thickTop="1">
      <c r="A232" s="174"/>
      <c r="C232" s="256"/>
    </row>
    <row r="233" spans="1:5" ht="19.5" customHeight="1">
      <c r="A233" s="297" t="s">
        <v>674</v>
      </c>
      <c r="C233" s="290" t="s">
        <v>605</v>
      </c>
      <c r="D233" s="290" t="s">
        <v>606</v>
      </c>
      <c r="E233" s="290"/>
    </row>
    <row r="234" spans="1:5" ht="19.5" customHeight="1">
      <c r="A234" s="185" t="s">
        <v>675</v>
      </c>
      <c r="C234" s="212"/>
      <c r="D234" s="212"/>
      <c r="E234" s="212"/>
    </row>
    <row r="235" spans="1:5" ht="19.5" customHeight="1">
      <c r="A235" s="185" t="s">
        <v>676</v>
      </c>
      <c r="C235" s="212"/>
      <c r="D235" s="212"/>
      <c r="E235" s="212"/>
    </row>
    <row r="236" spans="1:5" ht="19.5" customHeight="1">
      <c r="A236" s="185" t="s">
        <v>677</v>
      </c>
      <c r="C236" s="212">
        <v>322975500</v>
      </c>
      <c r="D236" s="212">
        <v>-3707400</v>
      </c>
      <c r="E236" s="212"/>
    </row>
    <row r="237" spans="1:5" ht="19.5" customHeight="1">
      <c r="A237" s="185" t="s">
        <v>678</v>
      </c>
      <c r="C237" s="212"/>
      <c r="D237" s="212"/>
      <c r="E237" s="212"/>
    </row>
    <row r="238" spans="1:5" ht="19.5" customHeight="1">
      <c r="A238" s="185" t="s">
        <v>679</v>
      </c>
      <c r="C238" s="212"/>
      <c r="D238" s="212"/>
      <c r="E238" s="212"/>
    </row>
    <row r="239" spans="1:5" ht="19.5" customHeight="1">
      <c r="A239" s="206" t="s">
        <v>680</v>
      </c>
      <c r="C239" s="212"/>
      <c r="D239" s="212"/>
      <c r="E239" s="212"/>
    </row>
    <row r="240" spans="1:5" ht="19.5" customHeight="1">
      <c r="A240" s="185" t="s">
        <v>681</v>
      </c>
      <c r="C240" s="212"/>
      <c r="D240" s="212"/>
      <c r="E240" s="212"/>
    </row>
    <row r="241" spans="1:5" ht="19.5" customHeight="1">
      <c r="A241" s="184" t="s">
        <v>1</v>
      </c>
      <c r="C241" s="212">
        <v>2849260709</v>
      </c>
      <c r="D241" s="212">
        <v>686991727</v>
      </c>
      <c r="E241" s="212"/>
    </row>
    <row r="242" spans="1:5" ht="19.5" customHeight="1" thickBot="1">
      <c r="A242" s="204"/>
      <c r="B242" s="301" t="s">
        <v>610</v>
      </c>
      <c r="C242" s="286">
        <f>SUM(C234:C241)</f>
        <v>3172236209</v>
      </c>
      <c r="D242" s="286">
        <f>SUM(D234:D241)</f>
        <v>683284327</v>
      </c>
      <c r="E242" s="334"/>
    </row>
    <row r="243" spans="1:3" ht="19.5" customHeight="1" thickTop="1">
      <c r="A243" s="174"/>
      <c r="C243" s="236">
        <v>0</v>
      </c>
    </row>
    <row r="244" spans="1:5" ht="19.5" customHeight="1">
      <c r="A244" s="297" t="s">
        <v>682</v>
      </c>
      <c r="C244" s="290" t="s">
        <v>605</v>
      </c>
      <c r="D244" s="290" t="s">
        <v>606</v>
      </c>
      <c r="E244" s="290"/>
    </row>
    <row r="245" spans="1:7" ht="19.5" customHeight="1">
      <c r="A245" s="186"/>
      <c r="B245" s="186"/>
      <c r="C245" s="186"/>
      <c r="D245" s="186"/>
      <c r="E245" s="186"/>
      <c r="F245" s="186"/>
      <c r="G245" s="186"/>
    </row>
    <row r="246" spans="1:5" ht="19.5" customHeight="1">
      <c r="A246" s="188" t="s">
        <v>683</v>
      </c>
      <c r="C246" s="290" t="s">
        <v>605</v>
      </c>
      <c r="D246" s="290" t="s">
        <v>606</v>
      </c>
      <c r="E246" s="290"/>
    </row>
    <row r="247" spans="1:5" ht="19.5" customHeight="1">
      <c r="A247" s="185" t="s">
        <v>2</v>
      </c>
      <c r="C247" s="212">
        <f>SUM(C248:C249)</f>
        <v>264278683400</v>
      </c>
      <c r="D247" s="212">
        <f>SUM(D248:D249)</f>
        <v>263122464200</v>
      </c>
      <c r="E247" s="212"/>
    </row>
    <row r="248" spans="1:5" ht="19.5" customHeight="1">
      <c r="A248" s="207" t="s">
        <v>684</v>
      </c>
      <c r="C248" s="212">
        <v>264278683400</v>
      </c>
      <c r="D248" s="212">
        <v>263122464200</v>
      </c>
      <c r="E248" s="212"/>
    </row>
    <row r="249" spans="1:5" ht="19.5" customHeight="1">
      <c r="A249" s="207" t="s">
        <v>685</v>
      </c>
      <c r="C249" s="212"/>
      <c r="D249" s="212"/>
      <c r="E249" s="212"/>
    </row>
    <row r="250" spans="1:5" ht="19.5" customHeight="1">
      <c r="A250" s="185" t="s">
        <v>3</v>
      </c>
      <c r="C250" s="185">
        <f>SUM(C251:C252)</f>
        <v>0</v>
      </c>
      <c r="D250" s="185">
        <f>SUM(D251:D252)</f>
        <v>0</v>
      </c>
      <c r="E250" s="185"/>
    </row>
    <row r="251" spans="1:5" ht="19.5" customHeight="1">
      <c r="A251" s="207" t="s">
        <v>686</v>
      </c>
      <c r="C251" s="185"/>
      <c r="D251" s="185"/>
      <c r="E251" s="185"/>
    </row>
    <row r="252" spans="1:5" ht="19.5" customHeight="1">
      <c r="A252" s="207" t="s">
        <v>687</v>
      </c>
      <c r="C252" s="185"/>
      <c r="D252" s="185"/>
      <c r="E252" s="185"/>
    </row>
    <row r="253" spans="1:5" ht="19.5" customHeight="1" thickBot="1">
      <c r="A253" s="204"/>
      <c r="B253" s="301" t="s">
        <v>610</v>
      </c>
      <c r="C253" s="357">
        <f>C247+C250</f>
        <v>264278683400</v>
      </c>
      <c r="D253" s="357">
        <f>D247+D250</f>
        <v>263122464200</v>
      </c>
      <c r="E253" s="334"/>
    </row>
    <row r="254" ht="19.5" customHeight="1" thickTop="1">
      <c r="A254" s="181"/>
    </row>
    <row r="255" ht="19.5" customHeight="1">
      <c r="A255" s="179" t="s">
        <v>688</v>
      </c>
    </row>
    <row r="256" ht="19.5" customHeight="1">
      <c r="A256" s="179" t="s">
        <v>689</v>
      </c>
    </row>
    <row r="257" ht="19.5" customHeight="1">
      <c r="A257" s="179" t="s">
        <v>690</v>
      </c>
    </row>
    <row r="258" spans="1:5" ht="19.5" customHeight="1">
      <c r="A258" s="179" t="s">
        <v>691</v>
      </c>
      <c r="C258" s="212"/>
      <c r="D258" s="257"/>
      <c r="E258" s="257"/>
    </row>
    <row r="259" ht="19.5" customHeight="1">
      <c r="A259" s="179" t="s">
        <v>692</v>
      </c>
    </row>
    <row r="260" spans="1:3" ht="19.5" customHeight="1">
      <c r="A260" s="179" t="s">
        <v>693</v>
      </c>
      <c r="C260" s="258"/>
    </row>
    <row r="261" ht="19.5" customHeight="1">
      <c r="A261" s="179" t="s">
        <v>694</v>
      </c>
    </row>
    <row r="262" ht="19.5" customHeight="1">
      <c r="A262" s="174"/>
    </row>
    <row r="263" spans="1:3" ht="19.5" customHeight="1">
      <c r="A263" s="296" t="s">
        <v>695</v>
      </c>
      <c r="B263" s="187"/>
      <c r="C263" s="187"/>
    </row>
    <row r="264" spans="1:5" ht="19.5" customHeight="1">
      <c r="A264" s="187"/>
      <c r="B264" s="187"/>
      <c r="C264" s="290" t="s">
        <v>605</v>
      </c>
      <c r="D264" s="290" t="s">
        <v>606</v>
      </c>
      <c r="E264" s="290"/>
    </row>
    <row r="265" spans="1:5" ht="19.5" customHeight="1">
      <c r="A265" s="174" t="s">
        <v>207</v>
      </c>
      <c r="C265" s="212"/>
      <c r="D265" s="212"/>
      <c r="E265" s="212"/>
    </row>
    <row r="266" ht="19.5" customHeight="1">
      <c r="A266" s="174" t="s">
        <v>206</v>
      </c>
    </row>
    <row r="267" ht="19.5" customHeight="1">
      <c r="A267" s="174"/>
    </row>
    <row r="268" ht="19.5" customHeight="1">
      <c r="A268" s="171" t="s">
        <v>696</v>
      </c>
    </row>
    <row r="269" ht="19.5" customHeight="1">
      <c r="A269" s="171"/>
    </row>
    <row r="270" spans="1:12" ht="19.5" customHeight="1">
      <c r="A270" s="302" t="s">
        <v>671</v>
      </c>
      <c r="B270" s="303"/>
      <c r="C270" s="303"/>
      <c r="D270" s="303"/>
      <c r="E270" s="303"/>
      <c r="F270" s="303"/>
      <c r="G270" s="303"/>
      <c r="H270" s="303"/>
      <c r="I270" s="353"/>
      <c r="J270" s="353"/>
      <c r="K270" s="260"/>
      <c r="L270" s="260"/>
    </row>
    <row r="271" spans="1:12" ht="40.5" customHeight="1">
      <c r="A271" s="304"/>
      <c r="B271" s="331" t="s">
        <v>742</v>
      </c>
      <c r="C271" s="331" t="s">
        <v>743</v>
      </c>
      <c r="D271" s="331" t="s">
        <v>745</v>
      </c>
      <c r="E271" s="331" t="s">
        <v>744</v>
      </c>
      <c r="F271" s="331" t="s">
        <v>732</v>
      </c>
      <c r="G271" s="331" t="s">
        <v>746</v>
      </c>
      <c r="H271" s="331" t="s">
        <v>738</v>
      </c>
      <c r="I271" s="354"/>
      <c r="J271" s="354"/>
      <c r="K271" s="354"/>
      <c r="L271" s="260"/>
    </row>
    <row r="272" spans="1:12" ht="19.5" customHeight="1">
      <c r="A272" s="305" t="s">
        <v>8</v>
      </c>
      <c r="B272" s="358">
        <v>299735940000</v>
      </c>
      <c r="C272" s="358">
        <v>86520960000</v>
      </c>
      <c r="D272" s="358"/>
      <c r="E272" s="358"/>
      <c r="F272" s="358"/>
      <c r="G272" s="358">
        <v>129148649775</v>
      </c>
      <c r="H272" s="358">
        <f aca="true" t="shared" si="2" ref="H272:H279">SUM(B272:G272)</f>
        <v>515405549775</v>
      </c>
      <c r="I272" s="355"/>
      <c r="J272" s="355"/>
      <c r="K272" s="356"/>
      <c r="L272" s="260"/>
    </row>
    <row r="273" spans="1:12" ht="19.5" customHeight="1">
      <c r="A273" s="319" t="s">
        <v>202</v>
      </c>
      <c r="B273" s="402">
        <v>35968310000</v>
      </c>
      <c r="C273" s="359"/>
      <c r="D273" s="359">
        <v>-670000</v>
      </c>
      <c r="E273" s="359"/>
      <c r="F273" s="359"/>
      <c r="G273" s="359"/>
      <c r="H273" s="359">
        <f t="shared" si="2"/>
        <v>35967640000</v>
      </c>
      <c r="I273" s="356"/>
      <c r="J273" s="356"/>
      <c r="K273" s="356"/>
      <c r="L273" s="260"/>
    </row>
    <row r="274" spans="1:12" ht="19.5" customHeight="1">
      <c r="A274" s="319" t="s">
        <v>203</v>
      </c>
      <c r="B274" s="359"/>
      <c r="C274" s="359"/>
      <c r="D274" s="359"/>
      <c r="E274" s="359"/>
      <c r="F274" s="359"/>
      <c r="G274" s="359">
        <v>72809534810</v>
      </c>
      <c r="H274" s="359">
        <f t="shared" si="2"/>
        <v>72809534810</v>
      </c>
      <c r="I274" s="356"/>
      <c r="J274" s="356"/>
      <c r="K274" s="356"/>
      <c r="L274" s="260"/>
    </row>
    <row r="275" spans="1:12" ht="19.5" customHeight="1">
      <c r="A275" s="319" t="s">
        <v>135</v>
      </c>
      <c r="B275" s="359"/>
      <c r="C275" s="359"/>
      <c r="D275" s="359"/>
      <c r="E275" s="359">
        <v>11621276700</v>
      </c>
      <c r="F275" s="359">
        <v>2905319200</v>
      </c>
      <c r="G275" s="359"/>
      <c r="H275" s="359">
        <f t="shared" si="2"/>
        <v>14526595900</v>
      </c>
      <c r="I275" s="356"/>
      <c r="J275" s="356"/>
      <c r="K275" s="356"/>
      <c r="L275" s="260"/>
    </row>
    <row r="276" spans="1:12" ht="19.5" customHeight="1">
      <c r="A276" s="319" t="s">
        <v>204</v>
      </c>
      <c r="B276" s="359"/>
      <c r="C276" s="359"/>
      <c r="D276" s="359"/>
      <c r="E276" s="359"/>
      <c r="F276" s="359"/>
      <c r="G276" s="359"/>
      <c r="H276" s="359">
        <f t="shared" si="2"/>
        <v>0</v>
      </c>
      <c r="I276" s="356"/>
      <c r="J276" s="356"/>
      <c r="K276" s="356"/>
      <c r="L276" s="260"/>
    </row>
    <row r="277" spans="1:12" ht="19.5" customHeight="1">
      <c r="A277" s="319" t="s">
        <v>205</v>
      </c>
      <c r="B277" s="359"/>
      <c r="C277" s="359"/>
      <c r="D277" s="359"/>
      <c r="E277" s="359"/>
      <c r="F277" s="359"/>
      <c r="G277" s="359"/>
      <c r="H277" s="359">
        <f t="shared" si="2"/>
        <v>0</v>
      </c>
      <c r="I277" s="356"/>
      <c r="J277" s="356"/>
      <c r="K277" s="356"/>
      <c r="L277" s="260"/>
    </row>
    <row r="278" spans="1:12" ht="19.5" customHeight="1">
      <c r="A278" s="319" t="s">
        <v>201</v>
      </c>
      <c r="B278" s="359"/>
      <c r="C278" s="359"/>
      <c r="D278" s="359"/>
      <c r="E278" s="359"/>
      <c r="F278" s="359"/>
      <c r="G278" s="359">
        <v>51657026573</v>
      </c>
      <c r="H278" s="359">
        <f t="shared" si="2"/>
        <v>51657026573</v>
      </c>
      <c r="I278" s="356"/>
      <c r="J278" s="356"/>
      <c r="K278" s="356"/>
      <c r="L278" s="260"/>
    </row>
    <row r="279" spans="1:12" ht="19.5" customHeight="1">
      <c r="A279" s="306" t="s">
        <v>264</v>
      </c>
      <c r="B279" s="358">
        <f aca="true" t="shared" si="3" ref="B279:G279">B272+B273+B274+B275-B276-B277-B278</f>
        <v>335704250000</v>
      </c>
      <c r="C279" s="358">
        <f t="shared" si="3"/>
        <v>86520960000</v>
      </c>
      <c r="D279" s="358">
        <f t="shared" si="3"/>
        <v>-670000</v>
      </c>
      <c r="E279" s="358">
        <f t="shared" si="3"/>
        <v>11621276700</v>
      </c>
      <c r="F279" s="358">
        <f t="shared" si="3"/>
        <v>2905319200</v>
      </c>
      <c r="G279" s="358">
        <f t="shared" si="3"/>
        <v>150301158012</v>
      </c>
      <c r="H279" s="358">
        <f t="shared" si="2"/>
        <v>587052293912</v>
      </c>
      <c r="I279" s="355"/>
      <c r="J279" s="355"/>
      <c r="K279" s="355"/>
      <c r="L279" s="260"/>
    </row>
    <row r="280" spans="1:12" ht="19.5" customHeight="1">
      <c r="A280" s="319" t="s">
        <v>197</v>
      </c>
      <c r="B280" s="402"/>
      <c r="C280" s="359"/>
      <c r="D280" s="359"/>
      <c r="E280" s="359"/>
      <c r="F280" s="359"/>
      <c r="G280" s="359"/>
      <c r="H280" s="359">
        <f aca="true" t="shared" si="4" ref="H280:H286">SUM(B280:G280)</f>
        <v>0</v>
      </c>
      <c r="I280" s="356"/>
      <c r="J280" s="356"/>
      <c r="K280" s="356"/>
      <c r="L280" s="260"/>
    </row>
    <row r="281" spans="1:12" ht="19.5" customHeight="1">
      <c r="A281" s="319" t="s">
        <v>198</v>
      </c>
      <c r="B281" s="359"/>
      <c r="C281" s="359"/>
      <c r="D281" s="359"/>
      <c r="E281" s="359"/>
      <c r="F281" s="359"/>
      <c r="G281" s="359">
        <v>11010683686</v>
      </c>
      <c r="H281" s="359">
        <f t="shared" si="4"/>
        <v>11010683686</v>
      </c>
      <c r="I281" s="356"/>
      <c r="J281" s="356"/>
      <c r="K281" s="356"/>
      <c r="L281" s="260"/>
    </row>
    <row r="282" spans="1:12" ht="19.5" customHeight="1">
      <c r="A282" s="319" t="s">
        <v>135</v>
      </c>
      <c r="B282" s="359"/>
      <c r="C282" s="359"/>
      <c r="D282" s="359">
        <v>-140000</v>
      </c>
      <c r="E282" s="359"/>
      <c r="F282" s="359"/>
      <c r="G282" s="359"/>
      <c r="H282" s="359">
        <f t="shared" si="4"/>
        <v>-140000</v>
      </c>
      <c r="I282" s="356"/>
      <c r="J282" s="356"/>
      <c r="K282" s="356"/>
      <c r="L282" s="260"/>
    </row>
    <row r="283" spans="1:12" ht="19.5" customHeight="1">
      <c r="A283" s="319" t="s">
        <v>199</v>
      </c>
      <c r="B283" s="359"/>
      <c r="C283" s="359"/>
      <c r="D283" s="359"/>
      <c r="E283" s="359"/>
      <c r="F283" s="359"/>
      <c r="G283" s="359"/>
      <c r="H283" s="359">
        <f t="shared" si="4"/>
        <v>0</v>
      </c>
      <c r="I283" s="356"/>
      <c r="J283" s="356"/>
      <c r="K283" s="356"/>
      <c r="L283" s="260"/>
    </row>
    <row r="284" spans="1:12" ht="19.5" customHeight="1">
      <c r="A284" s="319" t="s">
        <v>200</v>
      </c>
      <c r="B284" s="359"/>
      <c r="C284" s="359"/>
      <c r="D284" s="359"/>
      <c r="E284" s="359"/>
      <c r="F284" s="359"/>
      <c r="G284" s="359"/>
      <c r="H284" s="359">
        <f t="shared" si="4"/>
        <v>0</v>
      </c>
      <c r="I284" s="356"/>
      <c r="J284" s="356"/>
      <c r="K284" s="356"/>
      <c r="L284" s="260"/>
    </row>
    <row r="285" spans="1:12" ht="19.5" customHeight="1">
      <c r="A285" s="319" t="s">
        <v>201</v>
      </c>
      <c r="B285" s="359"/>
      <c r="C285" s="359"/>
      <c r="D285" s="359"/>
      <c r="E285" s="359"/>
      <c r="F285" s="359"/>
      <c r="G285" s="359"/>
      <c r="H285" s="358">
        <f t="shared" si="4"/>
        <v>0</v>
      </c>
      <c r="I285" s="356"/>
      <c r="J285" s="356"/>
      <c r="K285" s="356"/>
      <c r="L285" s="260"/>
    </row>
    <row r="286" spans="1:12" ht="19.5" customHeight="1">
      <c r="A286" s="307" t="s">
        <v>265</v>
      </c>
      <c r="B286" s="360">
        <f aca="true" t="shared" si="5" ref="B286:G286">B279+B280+B281+B282-B283-B284-B285</f>
        <v>335704250000</v>
      </c>
      <c r="C286" s="360">
        <f t="shared" si="5"/>
        <v>86520960000</v>
      </c>
      <c r="D286" s="360">
        <f t="shared" si="5"/>
        <v>-810000</v>
      </c>
      <c r="E286" s="360">
        <f t="shared" si="5"/>
        <v>11621276700</v>
      </c>
      <c r="F286" s="360">
        <f t="shared" si="5"/>
        <v>2905319200</v>
      </c>
      <c r="G286" s="360">
        <f t="shared" si="5"/>
        <v>161311841698</v>
      </c>
      <c r="H286" s="360">
        <f t="shared" si="4"/>
        <v>598062837598</v>
      </c>
      <c r="I286" s="355"/>
      <c r="J286" s="355"/>
      <c r="K286" s="355"/>
      <c r="L286" s="260"/>
    </row>
    <row r="287" spans="1:12" ht="19.5" customHeight="1">
      <c r="A287" s="171"/>
      <c r="I287" s="260"/>
      <c r="J287" s="260"/>
      <c r="K287" s="260"/>
      <c r="L287" s="260"/>
    </row>
    <row r="288" spans="1:5" ht="19.5" customHeight="1">
      <c r="A288" s="179" t="s">
        <v>672</v>
      </c>
      <c r="C288" s="290" t="s">
        <v>605</v>
      </c>
      <c r="D288" s="290" t="s">
        <v>606</v>
      </c>
      <c r="E288" s="290"/>
    </row>
    <row r="289" spans="1:5" ht="19.5" customHeight="1">
      <c r="A289" s="179" t="s">
        <v>193</v>
      </c>
      <c r="C289" s="257">
        <v>0</v>
      </c>
      <c r="D289" s="212"/>
      <c r="E289" s="212"/>
    </row>
    <row r="290" spans="1:5" ht="19.5" customHeight="1">
      <c r="A290" s="179" t="s">
        <v>194</v>
      </c>
      <c r="C290" s="257">
        <v>335704250000</v>
      </c>
      <c r="D290" s="257">
        <v>335704250000</v>
      </c>
      <c r="E290" s="257"/>
    </row>
    <row r="291" spans="1:5" ht="19.5" customHeight="1">
      <c r="A291" s="179" t="s">
        <v>195</v>
      </c>
      <c r="C291" s="257">
        <v>86520960000</v>
      </c>
      <c r="D291" s="257">
        <v>86520960000</v>
      </c>
      <c r="E291" s="257"/>
    </row>
    <row r="292" spans="1:5" ht="19.5" customHeight="1">
      <c r="A292" s="179" t="s">
        <v>196</v>
      </c>
      <c r="C292" s="295">
        <v>-810000</v>
      </c>
      <c r="D292" s="295">
        <v>-670000</v>
      </c>
      <c r="E292" s="315"/>
    </row>
    <row r="293" spans="1:7" ht="19.5" customHeight="1" thickBot="1">
      <c r="A293" s="259"/>
      <c r="B293" s="301" t="s">
        <v>610</v>
      </c>
      <c r="C293" s="357">
        <f>SUM(C289:C292)</f>
        <v>422224400000</v>
      </c>
      <c r="D293" s="357">
        <f>SUM(D289:D292)</f>
        <v>422224540000</v>
      </c>
      <c r="E293" s="334"/>
      <c r="F293" s="260"/>
      <c r="G293" s="260"/>
    </row>
    <row r="294" ht="19.5" customHeight="1" thickTop="1">
      <c r="A294" s="179"/>
    </row>
    <row r="295" spans="1:5" ht="19.5" customHeight="1">
      <c r="A295" s="184" t="s">
        <v>673</v>
      </c>
      <c r="B295" s="184"/>
      <c r="C295" s="184"/>
      <c r="D295" s="184"/>
      <c r="E295" s="184"/>
    </row>
    <row r="296" spans="1:5" ht="19.5" customHeight="1">
      <c r="A296" s="183"/>
      <c r="C296" s="290" t="s">
        <v>605</v>
      </c>
      <c r="D296" s="290" t="s">
        <v>606</v>
      </c>
      <c r="E296" s="290"/>
    </row>
    <row r="297" spans="1:5" ht="19.5" customHeight="1">
      <c r="A297" s="185" t="s">
        <v>697</v>
      </c>
      <c r="C297" s="212"/>
      <c r="D297" s="212"/>
      <c r="E297" s="212"/>
    </row>
    <row r="298" spans="1:5" ht="19.5" customHeight="1">
      <c r="A298" s="185" t="s">
        <v>698</v>
      </c>
      <c r="C298" s="257">
        <v>335704250000</v>
      </c>
      <c r="D298" s="257">
        <v>335704250000</v>
      </c>
      <c r="E298" s="257"/>
    </row>
    <row r="299" spans="1:5" ht="19.5" customHeight="1">
      <c r="A299" s="185" t="s">
        <v>699</v>
      </c>
      <c r="C299" s="212"/>
      <c r="D299" s="212"/>
      <c r="E299" s="212"/>
    </row>
    <row r="300" spans="1:5" ht="19.5" customHeight="1">
      <c r="A300" s="185" t="s">
        <v>700</v>
      </c>
      <c r="C300" s="212"/>
      <c r="D300" s="212"/>
      <c r="E300" s="212"/>
    </row>
    <row r="301" spans="1:5" ht="19.5" customHeight="1">
      <c r="A301" s="185" t="s">
        <v>701</v>
      </c>
      <c r="C301" s="212">
        <f>C298+C299-C300</f>
        <v>335704250000</v>
      </c>
      <c r="D301" s="212">
        <f>D298+D299-D300</f>
        <v>335704250000</v>
      </c>
      <c r="E301" s="212"/>
    </row>
    <row r="302" spans="1:5" ht="19.5" customHeight="1">
      <c r="A302" s="185" t="s">
        <v>702</v>
      </c>
      <c r="C302" s="212"/>
      <c r="D302" s="212"/>
      <c r="E302" s="212"/>
    </row>
    <row r="303" spans="1:5" ht="19.5" customHeight="1">
      <c r="A303" s="185"/>
      <c r="C303" s="212"/>
      <c r="D303" s="212"/>
      <c r="E303" s="212"/>
    </row>
    <row r="304" spans="1:6" ht="19.5" customHeight="1">
      <c r="A304" s="185" t="s">
        <v>4</v>
      </c>
      <c r="C304" s="201"/>
      <c r="D304" s="201"/>
      <c r="E304" s="201"/>
      <c r="F304" s="201"/>
    </row>
    <row r="305" spans="1:5" ht="19.5" customHeight="1">
      <c r="A305" s="168" t="s">
        <v>703</v>
      </c>
      <c r="B305" s="168"/>
      <c r="C305" s="168"/>
      <c r="D305" s="212"/>
      <c r="E305" s="212"/>
    </row>
    <row r="306" spans="1:5" ht="19.5" customHeight="1">
      <c r="A306" s="168" t="s">
        <v>704</v>
      </c>
      <c r="B306" s="168"/>
      <c r="C306" s="308"/>
      <c r="D306" s="308">
        <v>0.12</v>
      </c>
      <c r="E306" s="308"/>
    </row>
    <row r="307" spans="1:5" ht="19.5" customHeight="1">
      <c r="A307" s="168" t="s">
        <v>705</v>
      </c>
      <c r="B307" s="168"/>
      <c r="C307" s="212"/>
      <c r="D307" s="212"/>
      <c r="E307" s="212"/>
    </row>
    <row r="308" spans="1:5" ht="19.5" customHeight="1">
      <c r="A308" s="168" t="s">
        <v>706</v>
      </c>
      <c r="B308" s="168"/>
      <c r="C308" s="168"/>
      <c r="D308" s="212"/>
      <c r="E308" s="212"/>
    </row>
    <row r="309" spans="1:5" ht="19.5" customHeight="1">
      <c r="A309" s="185"/>
      <c r="C309" s="212"/>
      <c r="D309" s="212"/>
      <c r="E309" s="212"/>
    </row>
    <row r="310" spans="1:5" ht="19.5" customHeight="1">
      <c r="A310" s="185" t="s">
        <v>5</v>
      </c>
      <c r="C310" s="290" t="s">
        <v>605</v>
      </c>
      <c r="D310" s="290" t="s">
        <v>606</v>
      </c>
      <c r="E310" s="290"/>
    </row>
    <row r="311" spans="1:5" ht="19.5" customHeight="1">
      <c r="A311" s="168" t="s">
        <v>707</v>
      </c>
      <c r="B311" s="168"/>
      <c r="C311" s="257"/>
      <c r="D311" s="257"/>
      <c r="E311" s="257"/>
    </row>
    <row r="312" spans="1:5" ht="19.5" customHeight="1">
      <c r="A312" s="168" t="s">
        <v>708</v>
      </c>
      <c r="B312" s="168"/>
      <c r="C312" s="257"/>
      <c r="D312" s="257"/>
      <c r="E312" s="257"/>
    </row>
    <row r="313" spans="1:5" ht="19.5" customHeight="1">
      <c r="A313" s="185" t="s">
        <v>709</v>
      </c>
      <c r="C313" s="257">
        <v>33570425</v>
      </c>
      <c r="D313" s="257">
        <v>33570425</v>
      </c>
      <c r="E313" s="257"/>
    </row>
    <row r="314" spans="1:5" ht="19.5" customHeight="1">
      <c r="A314" s="185" t="s">
        <v>710</v>
      </c>
      <c r="C314" s="257"/>
      <c r="D314" s="257"/>
      <c r="E314" s="257"/>
    </row>
    <row r="315" spans="1:5" ht="19.5" customHeight="1">
      <c r="A315" s="185" t="s">
        <v>711</v>
      </c>
      <c r="C315" s="257"/>
      <c r="D315" s="257"/>
      <c r="E315" s="257"/>
    </row>
    <row r="316" spans="1:5" ht="19.5" customHeight="1">
      <c r="A316" s="185" t="s">
        <v>709</v>
      </c>
      <c r="C316" s="257">
        <v>81</v>
      </c>
      <c r="D316" s="257">
        <v>67</v>
      </c>
      <c r="E316" s="257"/>
    </row>
    <row r="317" spans="1:5" ht="19.5" customHeight="1">
      <c r="A317" s="185" t="s">
        <v>710</v>
      </c>
      <c r="C317" s="257"/>
      <c r="D317" s="257"/>
      <c r="E317" s="257"/>
    </row>
    <row r="318" spans="1:5" ht="19.5" customHeight="1">
      <c r="A318" s="185" t="s">
        <v>712</v>
      </c>
      <c r="C318" s="257"/>
      <c r="D318" s="257"/>
      <c r="E318" s="257"/>
    </row>
    <row r="319" spans="1:5" ht="19.5" customHeight="1">
      <c r="A319" s="185" t="s">
        <v>709</v>
      </c>
      <c r="C319" s="257">
        <f>C313-C316</f>
        <v>33570344</v>
      </c>
      <c r="D319" s="257">
        <f>D313-D316</f>
        <v>33570358</v>
      </c>
      <c r="E319" s="257"/>
    </row>
    <row r="320" spans="1:5" ht="19.5" customHeight="1">
      <c r="A320" s="185" t="s">
        <v>710</v>
      </c>
      <c r="C320" s="212"/>
      <c r="D320" s="212"/>
      <c r="E320" s="212"/>
    </row>
    <row r="321" spans="1:5" ht="19.5" customHeight="1">
      <c r="A321" s="208" t="s">
        <v>713</v>
      </c>
      <c r="B321" s="208"/>
      <c r="C321" s="208"/>
      <c r="D321" s="212"/>
      <c r="E321" s="212"/>
    </row>
    <row r="322" spans="1:5" ht="19.5" customHeight="1">
      <c r="A322" s="185"/>
      <c r="C322" s="212"/>
      <c r="D322" s="212"/>
      <c r="E322" s="212"/>
    </row>
    <row r="323" spans="1:5" ht="19.5" customHeight="1">
      <c r="A323" s="185" t="s">
        <v>6</v>
      </c>
      <c r="C323" s="290" t="s">
        <v>605</v>
      </c>
      <c r="D323" s="290" t="s">
        <v>606</v>
      </c>
      <c r="E323" s="290"/>
    </row>
    <row r="324" spans="1:5" ht="19.5" customHeight="1">
      <c r="A324" s="185" t="s">
        <v>208</v>
      </c>
      <c r="C324" s="212">
        <v>11621276700</v>
      </c>
      <c r="D324" s="212">
        <v>11621276700</v>
      </c>
      <c r="E324" s="212"/>
    </row>
    <row r="325" spans="1:5" ht="19.5" customHeight="1">
      <c r="A325" s="185" t="s">
        <v>209</v>
      </c>
      <c r="C325" s="212">
        <v>2905319200</v>
      </c>
      <c r="D325" s="212">
        <v>2905319200</v>
      </c>
      <c r="E325" s="212"/>
    </row>
    <row r="326" spans="1:5" ht="19.5" customHeight="1">
      <c r="A326" s="185" t="s">
        <v>210</v>
      </c>
      <c r="C326" s="212"/>
      <c r="D326" s="212"/>
      <c r="E326" s="212"/>
    </row>
    <row r="327" spans="1:5" ht="33" customHeight="1">
      <c r="A327" s="168" t="s">
        <v>714</v>
      </c>
      <c r="B327" s="168"/>
      <c r="C327" s="212"/>
      <c r="D327" s="212"/>
      <c r="E327" s="212"/>
    </row>
    <row r="328" spans="1:5" ht="19.5" customHeight="1">
      <c r="A328" s="185"/>
      <c r="C328" s="212"/>
      <c r="D328" s="212"/>
      <c r="E328" s="212"/>
    </row>
    <row r="329" spans="1:7" ht="53.25" customHeight="1">
      <c r="A329" s="168" t="s">
        <v>7</v>
      </c>
      <c r="B329" s="168"/>
      <c r="C329" s="168"/>
      <c r="D329" s="168"/>
      <c r="E329" s="168"/>
      <c r="F329" s="168"/>
      <c r="G329" s="168"/>
    </row>
    <row r="330" spans="1:5" ht="19.5" customHeight="1">
      <c r="A330" s="185"/>
      <c r="C330" s="212"/>
      <c r="D330" s="212"/>
      <c r="E330" s="212"/>
    </row>
    <row r="331" spans="1:5" ht="19.5" customHeight="1">
      <c r="A331" s="188" t="s">
        <v>715</v>
      </c>
      <c r="C331" s="290" t="s">
        <v>662</v>
      </c>
      <c r="D331" s="290" t="s">
        <v>663</v>
      </c>
      <c r="E331" s="290"/>
    </row>
    <row r="332" spans="1:5" ht="19.5" customHeight="1">
      <c r="A332" s="185"/>
      <c r="C332" s="212"/>
      <c r="D332" s="212"/>
      <c r="E332" s="212"/>
    </row>
    <row r="333" spans="1:5" ht="19.5" customHeight="1">
      <c r="A333" s="188" t="s">
        <v>716</v>
      </c>
      <c r="C333" s="212"/>
      <c r="D333" s="212"/>
      <c r="E333" s="212"/>
    </row>
    <row r="334" spans="1:5" ht="19.5" customHeight="1">
      <c r="A334" s="185"/>
      <c r="C334" s="212"/>
      <c r="D334" s="212"/>
      <c r="E334" s="212"/>
    </row>
    <row r="335" spans="1:7" ht="19.5" customHeight="1">
      <c r="A335" s="182" t="s">
        <v>717</v>
      </c>
      <c r="B335" s="182"/>
      <c r="C335" s="182"/>
      <c r="D335" s="182"/>
      <c r="E335" s="182"/>
      <c r="F335" s="182"/>
      <c r="G335" s="182"/>
    </row>
    <row r="336" spans="1:5" ht="19.5" customHeight="1">
      <c r="A336" s="185"/>
      <c r="C336" s="185"/>
      <c r="D336" s="250" t="s">
        <v>718</v>
      </c>
      <c r="E336" s="250"/>
    </row>
    <row r="337" spans="3:7" ht="19.5" customHeight="1">
      <c r="C337" s="290" t="s">
        <v>662</v>
      </c>
      <c r="D337" s="290" t="s">
        <v>663</v>
      </c>
      <c r="E337" s="290"/>
      <c r="F337" s="201"/>
      <c r="G337" s="201"/>
    </row>
    <row r="338" spans="1:6" ht="19.5" customHeight="1">
      <c r="A338" s="265" t="s">
        <v>719</v>
      </c>
      <c r="B338" s="168"/>
      <c r="C338" s="403">
        <f>SUM(C341:C342)</f>
        <v>266662096207</v>
      </c>
      <c r="D338" s="403">
        <f>SUM(D341:D342)</f>
        <v>208346497372</v>
      </c>
      <c r="E338" s="261"/>
      <c r="F338" s="262"/>
    </row>
    <row r="339" spans="1:6" ht="19.5" customHeight="1">
      <c r="A339" s="185" t="s">
        <v>720</v>
      </c>
      <c r="C339" s="263"/>
      <c r="D339" s="263"/>
      <c r="E339" s="263"/>
      <c r="F339" s="212"/>
    </row>
    <row r="340" spans="1:5" ht="19.5" customHeight="1">
      <c r="A340" s="185" t="s">
        <v>721</v>
      </c>
      <c r="C340" s="210"/>
      <c r="D340" s="210"/>
      <c r="E340" s="210"/>
    </row>
    <row r="341" spans="1:6" ht="19.5" customHeight="1">
      <c r="A341" s="185" t="s">
        <v>211</v>
      </c>
      <c r="C341" s="257">
        <v>266662096207</v>
      </c>
      <c r="D341" s="257">
        <v>208346497372</v>
      </c>
      <c r="E341" s="257"/>
      <c r="F341" s="213"/>
    </row>
    <row r="342" spans="1:6" ht="19.5" customHeight="1">
      <c r="A342" s="185" t="s">
        <v>212</v>
      </c>
      <c r="C342" s="257">
        <v>0</v>
      </c>
      <c r="D342" s="257">
        <v>0</v>
      </c>
      <c r="E342" s="257"/>
      <c r="F342" s="212"/>
    </row>
    <row r="343" spans="1:7" ht="19.5" customHeight="1">
      <c r="A343" s="431"/>
      <c r="B343" s="431"/>
      <c r="C343" s="431"/>
      <c r="D343" s="431"/>
      <c r="E343" s="208"/>
      <c r="F343" s="209"/>
      <c r="G343" s="209"/>
    </row>
    <row r="344" spans="1:6" ht="19.5" customHeight="1">
      <c r="A344" s="265" t="s">
        <v>722</v>
      </c>
      <c r="B344" s="168"/>
      <c r="C344" s="261">
        <f>SUM(C345:C350)</f>
        <v>1279795628</v>
      </c>
      <c r="D344" s="261">
        <f>SUM(D345:D350)</f>
        <v>1179162382</v>
      </c>
      <c r="E344" s="261"/>
      <c r="F344" s="212"/>
    </row>
    <row r="345" spans="1:6" ht="19.5" customHeight="1">
      <c r="A345" s="168" t="s">
        <v>213</v>
      </c>
      <c r="B345" s="168"/>
      <c r="C345" s="257">
        <v>1233611028</v>
      </c>
      <c r="D345" s="257">
        <v>1071226860</v>
      </c>
      <c r="E345" s="257"/>
      <c r="F345" s="212"/>
    </row>
    <row r="346" spans="1:6" ht="19.5" customHeight="1">
      <c r="A346" s="168" t="s">
        <v>214</v>
      </c>
      <c r="B346" s="168"/>
      <c r="C346" s="257"/>
      <c r="D346" s="257"/>
      <c r="E346" s="257"/>
      <c r="F346" s="212"/>
    </row>
    <row r="347" spans="1:6" ht="19.5" customHeight="1">
      <c r="A347" s="168" t="s">
        <v>215</v>
      </c>
      <c r="B347" s="168"/>
      <c r="C347" s="257">
        <v>46184600</v>
      </c>
      <c r="D347" s="257">
        <v>107935522</v>
      </c>
      <c r="E347" s="257"/>
      <c r="F347" s="212"/>
    </row>
    <row r="348" spans="1:6" ht="36" customHeight="1">
      <c r="A348" s="168" t="s">
        <v>216</v>
      </c>
      <c r="B348" s="168"/>
      <c r="C348" s="257"/>
      <c r="D348" s="257"/>
      <c r="E348" s="257"/>
      <c r="F348" s="212"/>
    </row>
    <row r="349" spans="1:6" ht="19.5" customHeight="1">
      <c r="A349" s="168" t="s">
        <v>217</v>
      </c>
      <c r="B349" s="168"/>
      <c r="C349" s="257"/>
      <c r="D349" s="257"/>
      <c r="E349" s="257"/>
      <c r="F349" s="212"/>
    </row>
    <row r="350" spans="1:6" ht="19.5" customHeight="1">
      <c r="A350" s="168" t="s">
        <v>218</v>
      </c>
      <c r="B350" s="168"/>
      <c r="C350" s="257"/>
      <c r="D350" s="257"/>
      <c r="E350" s="257"/>
      <c r="F350" s="212"/>
    </row>
    <row r="351" spans="1:6" ht="19.5" customHeight="1">
      <c r="A351" s="168"/>
      <c r="B351" s="168"/>
      <c r="C351" s="257"/>
      <c r="D351" s="257"/>
      <c r="E351" s="257"/>
      <c r="F351" s="212"/>
    </row>
    <row r="352" spans="1:6" ht="19.5" customHeight="1">
      <c r="A352" s="185"/>
      <c r="C352" s="290" t="s">
        <v>662</v>
      </c>
      <c r="D352" s="290" t="s">
        <v>663</v>
      </c>
      <c r="E352" s="290"/>
      <c r="F352" s="201"/>
    </row>
    <row r="353" spans="1:6" ht="19.5" customHeight="1">
      <c r="A353" s="265" t="s">
        <v>723</v>
      </c>
      <c r="B353" s="168"/>
      <c r="C353" s="403">
        <f>SUM(C355:C356)</f>
        <v>265382300579</v>
      </c>
      <c r="D353" s="403">
        <f>SUM(D355:D356)</f>
        <v>207167334990</v>
      </c>
      <c r="E353" s="261"/>
      <c r="F353" s="213"/>
    </row>
    <row r="354" spans="1:6" ht="19.5" customHeight="1">
      <c r="A354" s="168" t="s">
        <v>724</v>
      </c>
      <c r="B354" s="168"/>
      <c r="C354" s="213"/>
      <c r="D354" s="213"/>
      <c r="E354" s="213"/>
      <c r="F354" s="213"/>
    </row>
    <row r="355" spans="1:6" ht="19.5" customHeight="1">
      <c r="A355" s="185" t="s">
        <v>219</v>
      </c>
      <c r="B355" s="168"/>
      <c r="C355" s="257">
        <f>C341-C344</f>
        <v>265382300579</v>
      </c>
      <c r="D355" s="257">
        <f>D341-D344</f>
        <v>207167334990</v>
      </c>
      <c r="E355" s="257"/>
      <c r="F355" s="212"/>
    </row>
    <row r="356" spans="1:6" ht="19.5" customHeight="1">
      <c r="A356" s="185" t="s">
        <v>220</v>
      </c>
      <c r="B356" s="168"/>
      <c r="C356" s="213"/>
      <c r="D356" s="213"/>
      <c r="E356" s="213"/>
      <c r="F356" s="212"/>
    </row>
    <row r="357" spans="1:6" ht="19.5" customHeight="1">
      <c r="A357" s="185"/>
      <c r="C357" s="213"/>
      <c r="D357" s="213"/>
      <c r="E357" s="213"/>
      <c r="F357" s="212"/>
    </row>
    <row r="358" spans="1:6" ht="19.5" customHeight="1">
      <c r="A358" s="188" t="s">
        <v>725</v>
      </c>
      <c r="C358" s="290" t="s">
        <v>662</v>
      </c>
      <c r="D358" s="290" t="s">
        <v>663</v>
      </c>
      <c r="E358" s="290"/>
      <c r="F358" s="201"/>
    </row>
    <row r="359" spans="1:6" ht="19.5" customHeight="1">
      <c r="A359" s="185" t="s">
        <v>221</v>
      </c>
      <c r="C359" s="257">
        <v>217523781178</v>
      </c>
      <c r="D359" s="257">
        <v>158148600103</v>
      </c>
      <c r="E359" s="257"/>
      <c r="F359" s="213"/>
    </row>
    <row r="360" spans="1:6" ht="19.5" customHeight="1">
      <c r="A360" s="185" t="s">
        <v>222</v>
      </c>
      <c r="C360" s="257"/>
      <c r="D360" s="257"/>
      <c r="E360" s="257"/>
      <c r="F360" s="212"/>
    </row>
    <row r="361" spans="1:6" ht="19.5" customHeight="1">
      <c r="A361" s="168" t="s">
        <v>223</v>
      </c>
      <c r="B361" s="168"/>
      <c r="C361" s="257"/>
      <c r="D361" s="257"/>
      <c r="E361" s="257"/>
      <c r="F361" s="212"/>
    </row>
    <row r="362" spans="1:6" ht="19.5" customHeight="1">
      <c r="A362" s="168" t="s">
        <v>224</v>
      </c>
      <c r="B362" s="168"/>
      <c r="C362" s="295"/>
      <c r="D362" s="295"/>
      <c r="E362" s="311"/>
      <c r="F362" s="212"/>
    </row>
    <row r="363" spans="1:6" ht="19.5" customHeight="1" thickBot="1">
      <c r="A363" s="204"/>
      <c r="B363" s="301" t="s">
        <v>610</v>
      </c>
      <c r="C363" s="357">
        <f>SUM(C359:C362)</f>
        <v>217523781178</v>
      </c>
      <c r="D363" s="357">
        <f>SUM(D359:D362)</f>
        <v>158148600103</v>
      </c>
      <c r="E363" s="334"/>
      <c r="F363" s="262"/>
    </row>
    <row r="364" spans="1:7" ht="19.5" customHeight="1" thickTop="1">
      <c r="A364" s="209"/>
      <c r="B364" s="209"/>
      <c r="C364" s="209"/>
      <c r="D364" s="209"/>
      <c r="E364" s="209"/>
      <c r="F364" s="209"/>
      <c r="G364" s="209"/>
    </row>
    <row r="365" spans="1:6" ht="19.5" customHeight="1">
      <c r="A365" s="265" t="s">
        <v>726</v>
      </c>
      <c r="B365" s="168"/>
      <c r="C365" s="290" t="s">
        <v>662</v>
      </c>
      <c r="D365" s="290" t="s">
        <v>663</v>
      </c>
      <c r="E365" s="290"/>
      <c r="F365" s="201"/>
    </row>
    <row r="366" spans="1:6" ht="19.5" customHeight="1">
      <c r="A366" s="185" t="s">
        <v>225</v>
      </c>
      <c r="B366" s="210"/>
      <c r="C366" s="211">
        <v>683297277</v>
      </c>
      <c r="D366" s="211">
        <v>417936100</v>
      </c>
      <c r="E366" s="211"/>
      <c r="F366" s="212"/>
    </row>
    <row r="367" spans="1:6" ht="19.5" customHeight="1">
      <c r="A367" s="185" t="s">
        <v>226</v>
      </c>
      <c r="B367" s="210"/>
      <c r="C367" s="211"/>
      <c r="D367" s="211"/>
      <c r="E367" s="211"/>
      <c r="F367" s="212"/>
    </row>
    <row r="368" spans="1:6" ht="19.5" customHeight="1">
      <c r="A368" s="185" t="s">
        <v>227</v>
      </c>
      <c r="B368" s="210"/>
      <c r="C368" s="211"/>
      <c r="D368" s="211"/>
      <c r="E368" s="211"/>
      <c r="F368" s="212"/>
    </row>
    <row r="369" spans="1:6" ht="19.5" customHeight="1">
      <c r="A369" s="185" t="s">
        <v>228</v>
      </c>
      <c r="B369" s="210"/>
      <c r="C369" s="211"/>
      <c r="D369" s="211"/>
      <c r="E369" s="211"/>
      <c r="F369" s="212"/>
    </row>
    <row r="370" spans="1:6" ht="19.5" customHeight="1">
      <c r="A370" s="185" t="s">
        <v>747</v>
      </c>
      <c r="B370" s="210"/>
      <c r="C370" s="211">
        <v>3344401800</v>
      </c>
      <c r="D370" s="211">
        <v>2672845100</v>
      </c>
      <c r="E370" s="211"/>
      <c r="F370" s="212"/>
    </row>
    <row r="371" spans="1:6" ht="19.5" customHeight="1">
      <c r="A371" s="185" t="s">
        <v>229</v>
      </c>
      <c r="B371" s="210"/>
      <c r="C371" s="211"/>
      <c r="D371" s="211"/>
      <c r="E371" s="211"/>
      <c r="F371" s="212"/>
    </row>
    <row r="372" spans="1:6" ht="19.5" customHeight="1">
      <c r="A372" s="168" t="s">
        <v>230</v>
      </c>
      <c r="B372" s="168"/>
      <c r="C372" s="293"/>
      <c r="D372" s="292"/>
      <c r="E372" s="340"/>
      <c r="F372" s="212"/>
    </row>
    <row r="373" spans="1:6" ht="19.5" customHeight="1" thickBot="1">
      <c r="A373" s="204"/>
      <c r="B373" s="301" t="s">
        <v>610</v>
      </c>
      <c r="C373" s="286">
        <f>SUM(C366:C372)</f>
        <v>4027699077</v>
      </c>
      <c r="D373" s="286">
        <f>SUM(D366:D372)</f>
        <v>3090781200</v>
      </c>
      <c r="E373" s="334"/>
      <c r="F373" s="215"/>
    </row>
    <row r="374" spans="1:5" ht="19.5" customHeight="1" thickTop="1">
      <c r="A374" s="216"/>
      <c r="C374" s="264"/>
      <c r="D374" s="211"/>
      <c r="E374" s="211"/>
    </row>
    <row r="375" spans="1:6" ht="19.5" customHeight="1">
      <c r="A375" s="188" t="s">
        <v>727</v>
      </c>
      <c r="C375" s="290" t="s">
        <v>662</v>
      </c>
      <c r="D375" s="290" t="s">
        <v>663</v>
      </c>
      <c r="E375" s="290"/>
      <c r="F375" s="201"/>
    </row>
    <row r="376" spans="1:6" ht="19.5" customHeight="1">
      <c r="A376" s="185" t="s">
        <v>231</v>
      </c>
      <c r="C376" s="211">
        <v>9030034900</v>
      </c>
      <c r="D376" s="211">
        <v>4959534200</v>
      </c>
      <c r="E376" s="211"/>
      <c r="F376" s="211"/>
    </row>
    <row r="377" spans="1:6" ht="19.5" customHeight="1">
      <c r="A377" s="185" t="s">
        <v>232</v>
      </c>
      <c r="C377" s="211">
        <v>4757338400</v>
      </c>
      <c r="D377" s="211">
        <v>1606771500</v>
      </c>
      <c r="E377" s="211"/>
      <c r="F377" s="212"/>
    </row>
    <row r="378" spans="1:6" ht="19.5" customHeight="1">
      <c r="A378" s="185" t="s">
        <v>233</v>
      </c>
      <c r="C378" s="292"/>
      <c r="D378" s="292"/>
      <c r="E378" s="340"/>
      <c r="F378" s="211"/>
    </row>
    <row r="379" spans="1:6" ht="19.5" customHeight="1" thickBot="1">
      <c r="A379" s="204"/>
      <c r="B379" s="301" t="s">
        <v>610</v>
      </c>
      <c r="C379" s="286">
        <f>SUM(C376:C378)</f>
        <v>13787373300</v>
      </c>
      <c r="D379" s="286">
        <f>SUM(D376:D378)</f>
        <v>6566305700</v>
      </c>
      <c r="E379" s="334"/>
      <c r="F379" s="215"/>
    </row>
    <row r="380" spans="1:6" ht="16.5" thickTop="1">
      <c r="A380" s="204"/>
      <c r="C380" s="215"/>
      <c r="D380" s="215"/>
      <c r="E380" s="215"/>
      <c r="F380" s="215"/>
    </row>
    <row r="381" spans="1:6" ht="15.75">
      <c r="A381" s="204"/>
      <c r="C381" s="290" t="s">
        <v>662</v>
      </c>
      <c r="D381" s="290" t="s">
        <v>663</v>
      </c>
      <c r="E381" s="290"/>
      <c r="F381" s="201"/>
    </row>
    <row r="382" spans="1:6" ht="31.5">
      <c r="A382" s="265" t="s">
        <v>728</v>
      </c>
      <c r="B382" s="168"/>
      <c r="C382" s="211">
        <v>892758137</v>
      </c>
      <c r="D382" s="211">
        <v>1204007644</v>
      </c>
      <c r="E382" s="211"/>
      <c r="F382" s="212"/>
    </row>
    <row r="383" spans="1:5" ht="31.5">
      <c r="A383" s="265" t="s">
        <v>729</v>
      </c>
      <c r="B383" s="168"/>
      <c r="C383" s="211"/>
      <c r="D383" s="211"/>
      <c r="E383" s="211"/>
    </row>
    <row r="384" spans="1:5" ht="15.75">
      <c r="A384" s="204"/>
      <c r="C384" s="264"/>
      <c r="D384" s="211"/>
      <c r="E384" s="211"/>
    </row>
    <row r="385" spans="1:6" ht="19.5" customHeight="1">
      <c r="A385" s="291" t="s">
        <v>730</v>
      </c>
      <c r="B385" s="168"/>
      <c r="C385" s="290" t="s">
        <v>662</v>
      </c>
      <c r="D385" s="290" t="s">
        <v>663</v>
      </c>
      <c r="E385" s="290"/>
      <c r="F385" s="201"/>
    </row>
    <row r="386" spans="1:5" ht="19.5" customHeight="1">
      <c r="A386" s="168" t="s">
        <v>234</v>
      </c>
      <c r="C386" s="211"/>
      <c r="D386" s="211"/>
      <c r="E386" s="211"/>
    </row>
    <row r="387" spans="1:5" ht="19.5" customHeight="1">
      <c r="A387" s="168" t="s">
        <v>235</v>
      </c>
      <c r="C387" s="211"/>
      <c r="D387" s="211"/>
      <c r="E387" s="211"/>
    </row>
    <row r="388" spans="1:5" ht="19.5" customHeight="1">
      <c r="A388" s="168" t="s">
        <v>236</v>
      </c>
      <c r="C388" s="211"/>
      <c r="D388" s="211"/>
      <c r="E388" s="211"/>
    </row>
    <row r="389" spans="1:5" ht="19.5" customHeight="1">
      <c r="A389" s="168" t="s">
        <v>237</v>
      </c>
      <c r="C389" s="211"/>
      <c r="D389" s="211"/>
      <c r="E389" s="211"/>
    </row>
    <row r="390" spans="1:5" ht="19.5" customHeight="1">
      <c r="A390" s="168" t="s">
        <v>238</v>
      </c>
      <c r="C390" s="211"/>
      <c r="D390" s="211"/>
      <c r="E390" s="211"/>
    </row>
    <row r="391" spans="1:5" ht="19.5" customHeight="1">
      <c r="A391" s="168" t="s">
        <v>239</v>
      </c>
      <c r="C391" s="292"/>
      <c r="D391" s="292"/>
      <c r="E391" s="340"/>
    </row>
    <row r="392" spans="1:5" ht="19.5" customHeight="1" thickBot="1">
      <c r="A392" s="204"/>
      <c r="B392" s="301" t="s">
        <v>610</v>
      </c>
      <c r="C392" s="294">
        <f>SUM(C386:C391)</f>
        <v>0</v>
      </c>
      <c r="D392" s="294">
        <f>SUM(D386:D391)</f>
        <v>0</v>
      </c>
      <c r="E392" s="341"/>
    </row>
    <row r="393" spans="1:5" ht="19.5" customHeight="1" thickTop="1">
      <c r="A393" s="168"/>
      <c r="C393" s="264"/>
      <c r="D393" s="264"/>
      <c r="E393" s="264"/>
    </row>
    <row r="394" spans="1:7" ht="19.5" customHeight="1">
      <c r="A394" s="182" t="s">
        <v>731</v>
      </c>
      <c r="B394" s="182"/>
      <c r="C394" s="182"/>
      <c r="D394" s="182"/>
      <c r="E394" s="182"/>
      <c r="F394" s="182"/>
      <c r="G394" s="182"/>
    </row>
    <row r="395" spans="1:7" ht="47.25">
      <c r="A395" s="265" t="s">
        <v>733</v>
      </c>
      <c r="B395" s="168"/>
      <c r="C395" s="168"/>
      <c r="D395" s="168"/>
      <c r="E395" s="168"/>
      <c r="F395" s="168"/>
      <c r="G395" s="168"/>
    </row>
    <row r="396" spans="1:5" ht="15.75">
      <c r="A396" s="168"/>
      <c r="C396" s="290" t="s">
        <v>734</v>
      </c>
      <c r="D396" s="290" t="s">
        <v>663</v>
      </c>
      <c r="E396" s="290"/>
    </row>
    <row r="397" spans="1:5" ht="47.25">
      <c r="A397" s="200" t="s">
        <v>240</v>
      </c>
      <c r="B397" s="200"/>
      <c r="C397" s="200"/>
      <c r="D397" s="211"/>
      <c r="E397" s="211"/>
    </row>
    <row r="398" spans="1:5" ht="15.75">
      <c r="A398" s="168" t="s">
        <v>241</v>
      </c>
      <c r="C398" s="264"/>
      <c r="D398" s="211"/>
      <c r="E398" s="211"/>
    </row>
    <row r="399" spans="1:5" ht="63">
      <c r="A399" s="200" t="s">
        <v>242</v>
      </c>
      <c r="B399" s="200"/>
      <c r="C399" s="200"/>
      <c r="D399" s="211"/>
      <c r="E399" s="211"/>
    </row>
    <row r="400" spans="1:5" ht="15.75">
      <c r="A400" s="168"/>
      <c r="C400" s="264"/>
      <c r="D400" s="211"/>
      <c r="E400" s="211"/>
    </row>
    <row r="401" spans="1:5" ht="15.75">
      <c r="A401" s="168"/>
      <c r="C401" s="264"/>
      <c r="D401" s="211"/>
      <c r="E401" s="211"/>
    </row>
    <row r="402" spans="1:7" ht="16.5">
      <c r="A402" s="182" t="s">
        <v>735</v>
      </c>
      <c r="B402" s="182"/>
      <c r="C402" s="182"/>
      <c r="D402" s="182"/>
      <c r="E402" s="182"/>
      <c r="F402" s="182"/>
      <c r="G402" s="182"/>
    </row>
    <row r="403" ht="15.75">
      <c r="A403" s="179" t="s">
        <v>243</v>
      </c>
    </row>
    <row r="404" ht="15.75">
      <c r="A404" s="179" t="s">
        <v>244</v>
      </c>
    </row>
    <row r="405" ht="15.75">
      <c r="A405" s="179" t="s">
        <v>245</v>
      </c>
    </row>
    <row r="406" ht="15.75">
      <c r="A406" s="176" t="s">
        <v>246</v>
      </c>
    </row>
    <row r="407" ht="15.75">
      <c r="A407" s="179" t="s">
        <v>247</v>
      </c>
    </row>
    <row r="408" ht="15.75">
      <c r="A408" s="179" t="s">
        <v>248</v>
      </c>
    </row>
    <row r="409" ht="15.75">
      <c r="A409" s="174" t="s">
        <v>249</v>
      </c>
    </row>
    <row r="410" ht="15.75">
      <c r="A410" s="194"/>
    </row>
    <row r="411" spans="1:8" ht="15.75">
      <c r="A411" s="225"/>
      <c r="B411" s="225"/>
      <c r="C411" s="208"/>
      <c r="D411" s="208"/>
      <c r="E411" s="342" t="s">
        <v>127</v>
      </c>
      <c r="F411" s="342"/>
      <c r="G411" s="342"/>
      <c r="H411" s="342"/>
    </row>
    <row r="412" spans="1:8" ht="16.5">
      <c r="A412" s="217" t="s">
        <v>736</v>
      </c>
      <c r="B412" s="218"/>
      <c r="C412" s="217"/>
      <c r="D412" s="218"/>
      <c r="E412" s="428" t="s">
        <v>104</v>
      </c>
      <c r="F412" s="428"/>
      <c r="G412" s="343"/>
      <c r="H412" s="343"/>
    </row>
    <row r="413" spans="1:7" ht="18.75">
      <c r="A413" s="219"/>
      <c r="B413" s="219"/>
      <c r="C413" s="219"/>
      <c r="D413" s="219"/>
      <c r="E413" s="219"/>
      <c r="F413" s="220"/>
      <c r="G413" s="220"/>
    </row>
    <row r="414" spans="1:7" ht="18.75">
      <c r="A414" s="220"/>
      <c r="B414" s="220"/>
      <c r="C414" s="220"/>
      <c r="D414" s="220"/>
      <c r="E414" s="220"/>
      <c r="F414" s="220"/>
      <c r="G414" s="220"/>
    </row>
    <row r="415" spans="1:7" ht="18.75">
      <c r="A415" s="220"/>
      <c r="B415" s="220"/>
      <c r="C415" s="220"/>
      <c r="D415" s="220"/>
      <c r="E415" s="220"/>
      <c r="F415" s="220"/>
      <c r="G415" s="220"/>
    </row>
    <row r="416" spans="1:7" ht="18.75">
      <c r="A416" s="220"/>
      <c r="B416" s="220"/>
      <c r="C416" s="220"/>
      <c r="D416" s="220"/>
      <c r="E416" s="220"/>
      <c r="F416" s="220"/>
      <c r="G416" s="220"/>
    </row>
    <row r="417" spans="1:8" ht="18.75">
      <c r="A417" s="316" t="s">
        <v>114</v>
      </c>
      <c r="B417" s="344"/>
      <c r="C417" s="344"/>
      <c r="D417" s="344"/>
      <c r="E417" s="408" t="s">
        <v>105</v>
      </c>
      <c r="F417" s="408"/>
      <c r="G417" s="344"/>
      <c r="H417" s="344"/>
    </row>
    <row r="418" spans="1:7" ht="18.75">
      <c r="A418" s="220"/>
      <c r="B418" s="220"/>
      <c r="C418" s="220"/>
      <c r="D418" s="220"/>
      <c r="E418" s="220"/>
      <c r="F418" s="220"/>
      <c r="G418" s="220"/>
    </row>
    <row r="419" spans="1:7" ht="16.5">
      <c r="A419" s="221"/>
      <c r="B419" s="218"/>
      <c r="C419" s="222"/>
      <c r="D419" s="218"/>
      <c r="E419" s="218"/>
      <c r="F419" s="222"/>
      <c r="G419" s="218"/>
    </row>
  </sheetData>
  <mergeCells count="11">
    <mergeCell ref="G171:G172"/>
    <mergeCell ref="A1:F1"/>
    <mergeCell ref="A2:F2"/>
    <mergeCell ref="A343:D343"/>
    <mergeCell ref="A4:F4"/>
    <mergeCell ref="A5:F5"/>
    <mergeCell ref="B171:B172"/>
    <mergeCell ref="F171:F172"/>
    <mergeCell ref="E171:E172"/>
    <mergeCell ref="E412:F412"/>
    <mergeCell ref="E417:F417"/>
  </mergeCells>
  <printOptions/>
  <pageMargins left="0.5905511811023623" right="0" top="1.1811023622047245" bottom="0.3937007874015748" header="0.1968503937007874" footer="0.11811023622047245"/>
  <pageSetup horizontalDpi="600" verticalDpi="600" orientation="landscape" paperSize="9" r:id="rId1"/>
  <headerFooter alignWithMargins="0">
    <oddFooter>&amp;C&amp;P/19</oddFooter>
  </headerFooter>
</worksheet>
</file>

<file path=xl/worksheets/sheet6.xml><?xml version="1.0" encoding="utf-8"?>
<worksheet xmlns="http://schemas.openxmlformats.org/spreadsheetml/2006/main" xmlns:r="http://schemas.openxmlformats.org/officeDocument/2006/relationships">
  <dimension ref="A1:I12"/>
  <sheetViews>
    <sheetView workbookViewId="0" topLeftCell="A1">
      <selection activeCell="A4" sqref="A4:E4"/>
    </sheetView>
  </sheetViews>
  <sheetFormatPr defaultColWidth="9.00390625" defaultRowHeight="16.5"/>
  <cols>
    <col min="3" max="3" width="35.00390625" style="0" bestFit="1" customWidth="1"/>
    <col min="4" max="4" width="12.25390625" style="0" bestFit="1" customWidth="1"/>
    <col min="6" max="6" width="15.375" style="0" bestFit="1" customWidth="1"/>
    <col min="7" max="7" width="4.125" style="0" bestFit="1" customWidth="1"/>
    <col min="8" max="8" width="12.25390625" style="0" bestFit="1" customWidth="1"/>
    <col min="9" max="9" width="15.00390625" style="0" bestFit="1" customWidth="1"/>
  </cols>
  <sheetData>
    <row r="1" spans="1:9" ht="18.75">
      <c r="A1" s="434" t="s">
        <v>554</v>
      </c>
      <c r="B1" s="434"/>
      <c r="C1" s="434"/>
      <c r="D1" s="434"/>
      <c r="E1" s="434"/>
      <c r="F1" s="434"/>
      <c r="G1" s="434"/>
      <c r="H1" s="434"/>
      <c r="I1" s="434"/>
    </row>
    <row r="2" spans="1:9" ht="16.5">
      <c r="A2" s="115"/>
      <c r="B2" s="115"/>
      <c r="C2" s="115"/>
      <c r="D2" s="115"/>
      <c r="E2" s="115"/>
      <c r="F2" s="115"/>
      <c r="G2" s="115"/>
      <c r="H2" s="115"/>
      <c r="I2" s="115"/>
    </row>
    <row r="3" spans="1:9" ht="16.5">
      <c r="A3" s="115"/>
      <c r="B3" s="115"/>
      <c r="C3" s="115"/>
      <c r="D3" s="115"/>
      <c r="E3" s="115"/>
      <c r="F3" s="115"/>
      <c r="G3" s="115"/>
      <c r="H3" s="115"/>
      <c r="I3" s="115"/>
    </row>
    <row r="4" spans="1:9" ht="16.5">
      <c r="A4" s="153" t="s">
        <v>555</v>
      </c>
      <c r="B4" s="153" t="s">
        <v>556</v>
      </c>
      <c r="C4" s="153" t="s">
        <v>557</v>
      </c>
      <c r="D4" s="153" t="s">
        <v>558</v>
      </c>
      <c r="E4" s="153" t="s">
        <v>559</v>
      </c>
      <c r="F4" s="153" t="s">
        <v>560</v>
      </c>
      <c r="G4" s="435" t="s">
        <v>561</v>
      </c>
      <c r="H4" s="436"/>
      <c r="I4" s="437"/>
    </row>
    <row r="5" spans="1:9" ht="16.5">
      <c r="A5" s="154"/>
      <c r="B5" s="154"/>
      <c r="C5" s="154"/>
      <c r="D5" s="154"/>
      <c r="E5" s="154" t="s">
        <v>562</v>
      </c>
      <c r="F5" s="154" t="s">
        <v>563</v>
      </c>
      <c r="G5" s="154" t="s">
        <v>564</v>
      </c>
      <c r="H5" s="154" t="s">
        <v>565</v>
      </c>
      <c r="I5" s="154" t="s">
        <v>566</v>
      </c>
    </row>
    <row r="6" spans="1:9" ht="16.5">
      <c r="A6" s="155">
        <v>1</v>
      </c>
      <c r="B6" s="155" t="s">
        <v>567</v>
      </c>
      <c r="C6" s="155" t="s">
        <v>568</v>
      </c>
      <c r="D6" s="156">
        <v>25004594</v>
      </c>
      <c r="E6" s="155">
        <v>335</v>
      </c>
      <c r="F6" s="156">
        <v>25004594</v>
      </c>
      <c r="G6" s="155">
        <v>1</v>
      </c>
      <c r="H6" s="157">
        <f>F6*G6</f>
        <v>25004594</v>
      </c>
      <c r="I6" s="157">
        <f>E6*H6</f>
        <v>8376538990</v>
      </c>
    </row>
    <row r="7" spans="1:9" ht="16.5">
      <c r="A7" s="158">
        <v>2</v>
      </c>
      <c r="B7" s="158" t="s">
        <v>569</v>
      </c>
      <c r="C7" s="158" t="s">
        <v>570</v>
      </c>
      <c r="D7" s="159">
        <v>4969000</v>
      </c>
      <c r="E7" s="158">
        <v>30</v>
      </c>
      <c r="F7" s="159">
        <v>29973594</v>
      </c>
      <c r="G7" s="158">
        <v>1</v>
      </c>
      <c r="H7" s="160">
        <f>F7*G7</f>
        <v>29973594</v>
      </c>
      <c r="I7" s="160">
        <f>E7*H7</f>
        <v>899207820</v>
      </c>
    </row>
    <row r="8" spans="1:9" ht="16.5">
      <c r="A8" s="158">
        <v>3</v>
      </c>
      <c r="B8" s="158" t="s">
        <v>571</v>
      </c>
      <c r="C8" s="158" t="s">
        <v>572</v>
      </c>
      <c r="D8" s="159"/>
      <c r="E8" s="158"/>
      <c r="F8" s="159">
        <v>29973594</v>
      </c>
      <c r="G8" s="158"/>
      <c r="H8" s="158"/>
      <c r="I8" s="158"/>
    </row>
    <row r="9" spans="1:9" ht="16.5">
      <c r="A9" s="158"/>
      <c r="B9" s="158"/>
      <c r="C9" s="158"/>
      <c r="D9" s="161">
        <f>SUM(D6:D8)</f>
        <v>29973594</v>
      </c>
      <c r="E9" s="162">
        <f>SUM(E6:E8)</f>
        <v>365</v>
      </c>
      <c r="F9" s="161"/>
      <c r="G9" s="162"/>
      <c r="H9" s="162"/>
      <c r="I9" s="161">
        <f>SUM(I6:I8)</f>
        <v>9275746810</v>
      </c>
    </row>
    <row r="10" spans="1:9" ht="16.5">
      <c r="A10" s="158"/>
      <c r="B10" s="158"/>
      <c r="C10" s="158"/>
      <c r="D10" s="159"/>
      <c r="E10" s="158"/>
      <c r="F10" s="159"/>
      <c r="G10" s="158"/>
      <c r="H10" s="158"/>
      <c r="I10" s="158"/>
    </row>
    <row r="11" spans="1:9" ht="16.5">
      <c r="A11" s="163"/>
      <c r="B11" s="163"/>
      <c r="C11" s="164" t="s">
        <v>573</v>
      </c>
      <c r="D11" s="165">
        <f>I9/E9</f>
        <v>25413004.95890411</v>
      </c>
      <c r="E11" s="163"/>
      <c r="F11" s="166"/>
      <c r="G11" s="163"/>
      <c r="H11" s="163"/>
      <c r="I11" s="163"/>
    </row>
    <row r="12" spans="1:9" ht="16.5">
      <c r="A12" s="115"/>
      <c r="B12" s="115"/>
      <c r="C12" s="115"/>
      <c r="D12" s="115"/>
      <c r="E12" s="115"/>
      <c r="F12" s="167"/>
      <c r="G12" s="115"/>
      <c r="H12" s="115"/>
      <c r="I12" s="115"/>
    </row>
  </sheetData>
  <mergeCells count="2">
    <mergeCell ref="A1:I1"/>
    <mergeCell ref="G4:I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E95"/>
  <sheetViews>
    <sheetView workbookViewId="0" topLeftCell="A26">
      <selection activeCell="A4" sqref="A4:E4"/>
    </sheetView>
  </sheetViews>
  <sheetFormatPr defaultColWidth="9.00390625" defaultRowHeight="16.5"/>
  <cols>
    <col min="1" max="1" width="35.50390625" style="0" customWidth="1"/>
    <col min="4" max="5" width="15.00390625" style="0" bestFit="1" customWidth="1"/>
  </cols>
  <sheetData>
    <row r="1" spans="1:5" ht="16.5">
      <c r="A1" s="392" t="s">
        <v>379</v>
      </c>
      <c r="B1" s="392"/>
      <c r="C1" s="392"/>
      <c r="D1" s="392"/>
      <c r="E1" s="392"/>
    </row>
    <row r="2" spans="1:5" ht="23.25">
      <c r="A2" s="416" t="s">
        <v>269</v>
      </c>
      <c r="B2" s="416"/>
      <c r="C2" s="416"/>
      <c r="D2" s="416"/>
      <c r="E2" s="416"/>
    </row>
    <row r="3" spans="1:5" ht="21">
      <c r="A3" s="417" t="s">
        <v>270</v>
      </c>
      <c r="B3" s="417"/>
      <c r="C3" s="417"/>
      <c r="D3" s="417"/>
      <c r="E3" s="417"/>
    </row>
    <row r="4" spans="1:5" ht="16.5">
      <c r="A4" s="418" t="s">
        <v>271</v>
      </c>
      <c r="B4" s="418"/>
      <c r="C4" s="418"/>
      <c r="D4" s="418"/>
      <c r="E4" s="418"/>
    </row>
    <row r="5" spans="1:5" ht="16.5">
      <c r="A5" s="2"/>
      <c r="B5" s="2"/>
      <c r="C5" s="2"/>
      <c r="D5" s="3"/>
      <c r="E5" s="3" t="s">
        <v>272</v>
      </c>
    </row>
    <row r="6" spans="1:5" ht="28.5">
      <c r="A6" s="4" t="s">
        <v>273</v>
      </c>
      <c r="B6" s="4" t="s">
        <v>274</v>
      </c>
      <c r="C6" s="4" t="s">
        <v>275</v>
      </c>
      <c r="D6" s="5" t="s">
        <v>270</v>
      </c>
      <c r="E6" s="5" t="s">
        <v>276</v>
      </c>
    </row>
    <row r="7" spans="1:5" ht="27">
      <c r="A7" s="6" t="s">
        <v>277</v>
      </c>
      <c r="B7" s="7"/>
      <c r="C7" s="7"/>
      <c r="D7" s="8"/>
      <c r="E7" s="8"/>
    </row>
    <row r="8" spans="1:5" ht="16.5">
      <c r="A8" s="9" t="s">
        <v>278</v>
      </c>
      <c r="B8" s="10" t="s">
        <v>279</v>
      </c>
      <c r="C8" s="10"/>
      <c r="D8" s="8">
        <f>'[1]KQKD1.VIET'!D20</f>
        <v>68235459560</v>
      </c>
      <c r="E8" s="8">
        <v>69004916206</v>
      </c>
    </row>
    <row r="9" spans="1:5" ht="16.5">
      <c r="A9" s="11" t="s">
        <v>280</v>
      </c>
      <c r="B9" s="10"/>
      <c r="C9" s="10"/>
      <c r="D9" s="8"/>
      <c r="E9" s="8"/>
    </row>
    <row r="10" spans="1:5" ht="16.5">
      <c r="A10" s="12" t="s">
        <v>281</v>
      </c>
      <c r="B10" s="10" t="s">
        <v>282</v>
      </c>
      <c r="C10" s="10"/>
      <c r="D10" s="8">
        <f>'[1]THUYET MINH 4'!H16</f>
        <v>33358430629</v>
      </c>
      <c r="E10" s="8">
        <v>32711268108</v>
      </c>
    </row>
    <row r="11" spans="1:5" ht="16.5">
      <c r="A11" s="12" t="s">
        <v>283</v>
      </c>
      <c r="B11" s="10" t="s">
        <v>284</v>
      </c>
      <c r="C11" s="10"/>
      <c r="D11" s="8">
        <f>-('[1]BTKTS-VIET 2006'!E26-'[1]BTKTS-VIET 2006'!D26)</f>
        <v>6264649703</v>
      </c>
      <c r="E11" s="8">
        <v>15157047982</v>
      </c>
    </row>
    <row r="12" spans="1:5" ht="16.5">
      <c r="A12" s="9" t="s">
        <v>285</v>
      </c>
      <c r="B12" s="10" t="s">
        <v>286</v>
      </c>
      <c r="C12" s="10"/>
      <c r="D12" s="8">
        <f>'[1]BTKTS-VIET 2006'!D102-'[1]BTKTS-VIET 2006'!E102</f>
        <v>0</v>
      </c>
      <c r="E12" s="8"/>
    </row>
    <row r="13" spans="1:5" ht="16.5">
      <c r="A13" s="11" t="s">
        <v>287</v>
      </c>
      <c r="B13" s="10" t="s">
        <v>288</v>
      </c>
      <c r="C13" s="10"/>
      <c r="D13" s="8"/>
      <c r="E13" s="8">
        <v>0</v>
      </c>
    </row>
    <row r="14" spans="1:5" ht="16.5">
      <c r="A14" s="12" t="s">
        <v>289</v>
      </c>
      <c r="B14" s="10" t="s">
        <v>290</v>
      </c>
      <c r="C14" s="10"/>
      <c r="D14" s="8">
        <f>'[1]KQKD1.VIET'!D13</f>
        <v>15113696500</v>
      </c>
      <c r="E14" s="8">
        <v>9498379200</v>
      </c>
    </row>
    <row r="15" spans="1:5" ht="27">
      <c r="A15" s="13" t="s">
        <v>291</v>
      </c>
      <c r="B15" s="14" t="s">
        <v>292</v>
      </c>
      <c r="C15" s="14"/>
      <c r="D15" s="15">
        <f>SUM(D8:D14)</f>
        <v>122972236392</v>
      </c>
      <c r="E15" s="15">
        <v>126371611496</v>
      </c>
    </row>
    <row r="16" spans="1:5" ht="16.5">
      <c r="A16" s="11" t="s">
        <v>293</v>
      </c>
      <c r="B16" s="10" t="s">
        <v>294</v>
      </c>
      <c r="C16" s="10"/>
      <c r="D16" s="8">
        <f>SUM('[1]BTKTS-VIET 2006'!E14:E25)-SUM('[1]BTKTS-VIET 2006'!D14:D25)+SUM('[1]BTKTS-VIET 2006'!E31:E34)-SUM('[1]BTKTS-VIET 2006'!D31:D34)+SUM('[1]BTKTS-VIET 2006'!E37:E40)-SUM('[1]BTKTS-VIET 2006'!D37:D40)+SUM('[1]BTKTS-VIET 2006'!E57:E59)-SUM('[1]BTKTS-VIET 2006'!D57:D59)</f>
        <v>62889841461</v>
      </c>
      <c r="E16" s="8">
        <v>-102672244789</v>
      </c>
    </row>
    <row r="17" spans="1:5" ht="16.5">
      <c r="A17" s="11" t="s">
        <v>295</v>
      </c>
      <c r="B17" s="10">
        <v>10</v>
      </c>
      <c r="C17" s="10"/>
      <c r="D17" s="8">
        <f>'[1]BTKTS-VIET 2006'!E28-'[1]BTKTS-VIET 2006'!D28</f>
        <v>-103167593229</v>
      </c>
      <c r="E17" s="8">
        <v>17104050983</v>
      </c>
    </row>
    <row r="18" spans="1:5" ht="27">
      <c r="A18" s="11" t="s">
        <v>296</v>
      </c>
      <c r="B18" s="10">
        <v>11</v>
      </c>
      <c r="C18" s="10"/>
      <c r="D18" s="8">
        <f>SUM('[1]BTKTS-VIET 2006'!D71:D75)-SUM('[1]BTKTS-VIET 2006'!E71:E75)+SUM('[1]BTKTS-VIET 2006'!D88:E90)-SUM('[1]BTKTS-VIET 2006'!E88:E90)+'[1]BTKTS-VIET 2006'!D92-'[1]BTKTS-VIET 2006'!E92+'[1]BTKTS-VIET 2006'!E85-'[1]BTKTS-VIET 2006'!D85</f>
        <v>17458536415</v>
      </c>
      <c r="E18" s="8">
        <v>-51617979834</v>
      </c>
    </row>
    <row r="19" spans="1:5" ht="16.5">
      <c r="A19" s="11" t="s">
        <v>297</v>
      </c>
      <c r="B19" s="10">
        <v>12</v>
      </c>
      <c r="C19" s="10"/>
      <c r="D19" s="8">
        <f>'[1]BTKTS-VIET 2006'!E61-'[1]BTKTS-VIET 2006'!D61</f>
        <v>-1911387398</v>
      </c>
      <c r="E19" s="8">
        <v>-13820362881</v>
      </c>
    </row>
    <row r="20" spans="1:5" ht="16.5">
      <c r="A20" s="12" t="s">
        <v>298</v>
      </c>
      <c r="B20" s="10">
        <v>13</v>
      </c>
      <c r="C20" s="10"/>
      <c r="D20" s="8">
        <f>-D14</f>
        <v>-15113696500</v>
      </c>
      <c r="E20" s="8">
        <v>-9498379200</v>
      </c>
    </row>
    <row r="21" spans="1:5" ht="16.5">
      <c r="A21" s="11" t="s">
        <v>299</v>
      </c>
      <c r="B21" s="10" t="s">
        <v>300</v>
      </c>
      <c r="C21" s="10"/>
      <c r="D21" s="8"/>
      <c r="E21" s="8">
        <v>12917580269</v>
      </c>
    </row>
    <row r="22" spans="1:5" ht="27">
      <c r="A22" s="11" t="s">
        <v>301</v>
      </c>
      <c r="B22" s="10">
        <v>15</v>
      </c>
      <c r="C22" s="10"/>
      <c r="D22" s="8">
        <v>-12703532391</v>
      </c>
      <c r="E22" s="8"/>
    </row>
    <row r="23" spans="1:5" ht="16.5">
      <c r="A23" s="12" t="s">
        <v>302</v>
      </c>
      <c r="B23" s="10">
        <v>16</v>
      </c>
      <c r="C23" s="10"/>
      <c r="D23" s="16">
        <f>-22184830588-5118325000</f>
        <v>-27303155588</v>
      </c>
      <c r="E23" s="8">
        <v>-1877187265</v>
      </c>
    </row>
    <row r="24" spans="1:5" ht="27">
      <c r="A24" s="17" t="s">
        <v>303</v>
      </c>
      <c r="B24" s="18">
        <v>20</v>
      </c>
      <c r="C24" s="18"/>
      <c r="D24" s="15">
        <f>SUM(D15:D23)</f>
        <v>43121249162</v>
      </c>
      <c r="E24" s="15">
        <v>-23092911221</v>
      </c>
    </row>
    <row r="25" spans="1:5" ht="16.5">
      <c r="A25" s="6" t="s">
        <v>304</v>
      </c>
      <c r="B25" s="7"/>
      <c r="C25" s="7"/>
      <c r="D25" s="8"/>
      <c r="E25" s="8"/>
    </row>
    <row r="26" spans="1:5" ht="27">
      <c r="A26" s="12" t="s">
        <v>305</v>
      </c>
      <c r="B26" s="7">
        <v>21</v>
      </c>
      <c r="C26" s="7"/>
      <c r="D26" s="8">
        <f>'[1]BTKTS-VIET 2006'!E44-'[1]BTKTS-VIET 2006'!D44+'[1]BTKTS-VIET 2006'!E52-'[1]BTKTS-VIET 2006'!D52</f>
        <v>-302882221746</v>
      </c>
      <c r="E26" s="8"/>
    </row>
    <row r="27" spans="1:5" ht="27">
      <c r="A27" s="12" t="s">
        <v>306</v>
      </c>
      <c r="B27" s="7">
        <v>22</v>
      </c>
      <c r="C27" s="7"/>
      <c r="D27" s="16">
        <f>626550655+45454545</f>
        <v>672005200</v>
      </c>
      <c r="E27" s="8"/>
    </row>
    <row r="28" spans="1:5" ht="27">
      <c r="A28" s="11" t="s">
        <v>307</v>
      </c>
      <c r="B28" s="7">
        <v>23</v>
      </c>
      <c r="C28" s="7"/>
      <c r="D28" s="8"/>
      <c r="E28" s="8"/>
    </row>
    <row r="29" spans="1:5" ht="27">
      <c r="A29" s="11" t="s">
        <v>308</v>
      </c>
      <c r="B29" s="7">
        <v>24</v>
      </c>
      <c r="C29" s="7"/>
      <c r="D29" s="8"/>
      <c r="E29" s="8"/>
    </row>
    <row r="30" spans="1:5" ht="16.5">
      <c r="A30" s="11" t="s">
        <v>309</v>
      </c>
      <c r="B30" s="7">
        <v>25</v>
      </c>
      <c r="C30" s="7"/>
      <c r="D30" s="8">
        <f>'[1]BTKTS-VIET 2006'!D56-'[1]BTKTS-VIET 2006'!E56</f>
        <v>0</v>
      </c>
      <c r="E30" s="8"/>
    </row>
    <row r="31" spans="1:5" ht="16.5">
      <c r="A31" s="11" t="s">
        <v>310</v>
      </c>
      <c r="B31" s="7">
        <v>26</v>
      </c>
      <c r="C31" s="7"/>
      <c r="D31" s="8"/>
      <c r="E31" s="8">
        <v>0</v>
      </c>
    </row>
    <row r="32" spans="1:5" ht="27">
      <c r="A32" s="12" t="s">
        <v>311</v>
      </c>
      <c r="B32" s="10">
        <v>27</v>
      </c>
      <c r="C32" s="10"/>
      <c r="D32" s="16">
        <v>785222900</v>
      </c>
      <c r="E32" s="8"/>
    </row>
    <row r="33" spans="1:5" ht="16.5">
      <c r="A33" s="17" t="s">
        <v>312</v>
      </c>
      <c r="B33" s="14">
        <v>30</v>
      </c>
      <c r="C33" s="14"/>
      <c r="D33" s="15">
        <f>SUM(D26:D32)</f>
        <v>-301424993646</v>
      </c>
      <c r="E33" s="15">
        <f>SUM(E26:E32)</f>
        <v>0</v>
      </c>
    </row>
    <row r="34" spans="1:5" ht="16.5">
      <c r="A34" s="6" t="s">
        <v>313</v>
      </c>
      <c r="B34" s="7"/>
      <c r="C34" s="7"/>
      <c r="D34" s="8"/>
      <c r="E34" s="8">
        <v>0</v>
      </c>
    </row>
    <row r="35" spans="1:5" ht="27">
      <c r="A35" s="11" t="s">
        <v>314</v>
      </c>
      <c r="B35" s="10">
        <v>31</v>
      </c>
      <c r="C35" s="10"/>
      <c r="D35" s="16">
        <f>49690000000+'[1]BTKTS-VIET 2006'!D98</f>
        <v>136210960000</v>
      </c>
      <c r="E35" s="8"/>
    </row>
    <row r="36" spans="1:5" ht="27">
      <c r="A36" s="11" t="s">
        <v>315</v>
      </c>
      <c r="B36" s="10">
        <v>32</v>
      </c>
      <c r="C36" s="10"/>
      <c r="D36" s="8"/>
      <c r="E36" s="8"/>
    </row>
    <row r="37" spans="1:5" ht="16.5">
      <c r="A37" s="11" t="s">
        <v>316</v>
      </c>
      <c r="B37" s="10">
        <v>33</v>
      </c>
      <c r="C37" s="10"/>
      <c r="D37" s="16">
        <f>581456877600+247149869700</f>
        <v>828606747300</v>
      </c>
      <c r="E37" s="8">
        <v>365772461000</v>
      </c>
    </row>
    <row r="38" spans="1:5" ht="16.5">
      <c r="A38" s="11" t="s">
        <v>317</v>
      </c>
      <c r="B38" s="10">
        <v>34</v>
      </c>
      <c r="C38" s="10"/>
      <c r="D38" s="16">
        <f>-(535245217900+9677944200)</f>
        <v>-544923162100</v>
      </c>
      <c r="E38" s="8">
        <v>-335778920700</v>
      </c>
    </row>
    <row r="39" spans="1:5" ht="16.5">
      <c r="A39" s="11" t="s">
        <v>318</v>
      </c>
      <c r="B39" s="10">
        <v>35</v>
      </c>
      <c r="C39" s="10"/>
      <c r="D39" s="8"/>
      <c r="E39" s="8"/>
    </row>
    <row r="40" spans="1:5" ht="16.5">
      <c r="A40" s="11" t="s">
        <v>319</v>
      </c>
      <c r="B40" s="10">
        <v>36</v>
      </c>
      <c r="C40" s="10"/>
      <c r="D40" s="8"/>
      <c r="E40" s="8"/>
    </row>
    <row r="41" spans="1:5" ht="16.5">
      <c r="A41" s="17" t="s">
        <v>320</v>
      </c>
      <c r="B41" s="19">
        <v>40</v>
      </c>
      <c r="C41" s="19"/>
      <c r="D41" s="15">
        <f>SUM(D35:D40)</f>
        <v>419894545200</v>
      </c>
      <c r="E41" s="15">
        <v>29993540300</v>
      </c>
    </row>
    <row r="42" spans="1:5" ht="16.5">
      <c r="A42" s="6" t="s">
        <v>321</v>
      </c>
      <c r="B42" s="10">
        <v>50</v>
      </c>
      <c r="C42" s="10"/>
      <c r="D42" s="15">
        <f>D24+D33+D41</f>
        <v>161590800716</v>
      </c>
      <c r="E42" s="15">
        <v>6900629079</v>
      </c>
    </row>
    <row r="43" spans="1:5" ht="16.5">
      <c r="A43" s="6" t="s">
        <v>322</v>
      </c>
      <c r="B43" s="10">
        <v>60</v>
      </c>
      <c r="C43" s="10"/>
      <c r="D43" s="8">
        <f>'[1]BTKTS-VIET 2006'!E8</f>
        <v>19917345134</v>
      </c>
      <c r="E43" s="8">
        <v>13016716055</v>
      </c>
    </row>
    <row r="44" spans="1:5" ht="27">
      <c r="A44" s="12" t="s">
        <v>323</v>
      </c>
      <c r="B44" s="10">
        <v>61</v>
      </c>
      <c r="C44" s="10"/>
      <c r="D44" s="8"/>
      <c r="E44" s="8"/>
    </row>
    <row r="45" spans="1:5" ht="16.5">
      <c r="A45" s="20" t="s">
        <v>324</v>
      </c>
      <c r="B45" s="21">
        <v>70</v>
      </c>
      <c r="C45" s="22" t="s">
        <v>325</v>
      </c>
      <c r="D45" s="23">
        <f>D42+D43</f>
        <v>181508145850</v>
      </c>
      <c r="E45" s="23">
        <v>19917345134</v>
      </c>
    </row>
    <row r="46" spans="1:5" ht="16.5">
      <c r="A46" s="2"/>
      <c r="B46" s="24"/>
      <c r="C46" s="25"/>
      <c r="D46" s="438" t="s">
        <v>326</v>
      </c>
      <c r="E46" s="438"/>
    </row>
    <row r="47" spans="1:5" ht="16.5">
      <c r="A47" s="439" t="s">
        <v>327</v>
      </c>
      <c r="B47" s="439"/>
      <c r="C47" s="439"/>
      <c r="D47" s="422" t="s">
        <v>328</v>
      </c>
      <c r="E47" s="422"/>
    </row>
    <row r="48" spans="1:5" ht="16.5">
      <c r="A48" s="26"/>
      <c r="B48" s="26"/>
      <c r="C48" s="26"/>
      <c r="D48" s="27"/>
      <c r="E48" s="27"/>
    </row>
    <row r="49" spans="1:5" ht="16.5">
      <c r="A49" s="414" t="s">
        <v>329</v>
      </c>
      <c r="B49" s="414"/>
      <c r="C49" s="414"/>
      <c r="D49" s="414"/>
      <c r="E49" s="414"/>
    </row>
    <row r="50" spans="1:5" ht="23.25">
      <c r="A50" s="424" t="s">
        <v>330</v>
      </c>
      <c r="B50" s="424"/>
      <c r="C50" s="424"/>
      <c r="D50" s="424"/>
      <c r="E50" s="424"/>
    </row>
    <row r="51" spans="1:5" ht="19.5">
      <c r="A51" s="440" t="s">
        <v>331</v>
      </c>
      <c r="B51" s="440"/>
      <c r="C51" s="440"/>
      <c r="D51" s="440"/>
      <c r="E51" s="440"/>
    </row>
    <row r="52" spans="1:5" ht="16.5">
      <c r="A52" s="28"/>
      <c r="B52" s="24"/>
      <c r="C52" s="24"/>
      <c r="D52" s="29"/>
      <c r="E52" s="29" t="s">
        <v>332</v>
      </c>
    </row>
    <row r="53" spans="1:5" ht="16.5">
      <c r="A53" s="30" t="s">
        <v>333</v>
      </c>
      <c r="B53" s="31" t="s">
        <v>334</v>
      </c>
      <c r="C53" s="32" t="s">
        <v>335</v>
      </c>
      <c r="D53" s="32" t="s">
        <v>331</v>
      </c>
      <c r="E53" s="32" t="s">
        <v>336</v>
      </c>
    </row>
    <row r="54" spans="1:5" ht="16.5">
      <c r="A54" s="33" t="s">
        <v>337</v>
      </c>
      <c r="B54" s="34"/>
      <c r="C54" s="34"/>
      <c r="D54" s="35">
        <f aca="true" t="shared" si="0" ref="D54:E69">D7</f>
        <v>0</v>
      </c>
      <c r="E54" s="35">
        <f t="shared" si="0"/>
        <v>0</v>
      </c>
    </row>
    <row r="55" spans="1:5" ht="16.5">
      <c r="A55" s="36" t="s">
        <v>338</v>
      </c>
      <c r="B55" s="37" t="str">
        <f aca="true" t="shared" si="1" ref="B55:E70">B8</f>
        <v>01</v>
      </c>
      <c r="C55" s="37">
        <f t="shared" si="1"/>
        <v>0</v>
      </c>
      <c r="D55" s="38">
        <f t="shared" si="0"/>
        <v>68235459560</v>
      </c>
      <c r="E55" s="38">
        <f t="shared" si="0"/>
        <v>69004916206</v>
      </c>
    </row>
    <row r="56" spans="1:5" ht="16.5">
      <c r="A56" s="36" t="s">
        <v>339</v>
      </c>
      <c r="B56" s="37">
        <f t="shared" si="1"/>
        <v>0</v>
      </c>
      <c r="C56" s="37">
        <f t="shared" si="1"/>
        <v>0</v>
      </c>
      <c r="D56" s="38">
        <f t="shared" si="0"/>
        <v>0</v>
      </c>
      <c r="E56" s="38">
        <f t="shared" si="0"/>
        <v>0</v>
      </c>
    </row>
    <row r="57" spans="1:5" ht="16.5">
      <c r="A57" s="39" t="s">
        <v>340</v>
      </c>
      <c r="B57" s="37" t="str">
        <f t="shared" si="1"/>
        <v>02</v>
      </c>
      <c r="C57" s="37">
        <f t="shared" si="1"/>
        <v>0</v>
      </c>
      <c r="D57" s="38">
        <f t="shared" si="0"/>
        <v>33358430629</v>
      </c>
      <c r="E57" s="38">
        <f t="shared" si="0"/>
        <v>32711268108</v>
      </c>
    </row>
    <row r="58" spans="1:5" ht="16.5">
      <c r="A58" s="39" t="s">
        <v>341</v>
      </c>
      <c r="B58" s="37" t="str">
        <f t="shared" si="1"/>
        <v>03</v>
      </c>
      <c r="C58" s="37">
        <f t="shared" si="1"/>
        <v>0</v>
      </c>
      <c r="D58" s="38">
        <f t="shared" si="0"/>
        <v>6264649703</v>
      </c>
      <c r="E58" s="38">
        <f t="shared" si="0"/>
        <v>15157047982</v>
      </c>
    </row>
    <row r="59" spans="1:5" ht="16.5">
      <c r="A59" s="39" t="s">
        <v>342</v>
      </c>
      <c r="B59" s="37" t="str">
        <f t="shared" si="1"/>
        <v>04</v>
      </c>
      <c r="C59" s="37">
        <f t="shared" si="1"/>
        <v>0</v>
      </c>
      <c r="D59" s="38">
        <f t="shared" si="0"/>
        <v>0</v>
      </c>
      <c r="E59" s="38">
        <f t="shared" si="0"/>
        <v>0</v>
      </c>
    </row>
    <row r="60" spans="1:5" ht="16.5">
      <c r="A60" s="39" t="s">
        <v>343</v>
      </c>
      <c r="B60" s="37" t="str">
        <f t="shared" si="1"/>
        <v>05</v>
      </c>
      <c r="C60" s="37">
        <f t="shared" si="1"/>
        <v>0</v>
      </c>
      <c r="D60" s="38">
        <f t="shared" si="0"/>
        <v>0</v>
      </c>
      <c r="E60" s="38">
        <f t="shared" si="0"/>
        <v>0</v>
      </c>
    </row>
    <row r="61" spans="1:5" ht="16.5">
      <c r="A61" s="39" t="s">
        <v>344</v>
      </c>
      <c r="B61" s="37" t="str">
        <f t="shared" si="1"/>
        <v>06</v>
      </c>
      <c r="C61" s="37">
        <f t="shared" si="1"/>
        <v>0</v>
      </c>
      <c r="D61" s="38">
        <f t="shared" si="0"/>
        <v>15113696500</v>
      </c>
      <c r="E61" s="38">
        <f t="shared" si="0"/>
        <v>9498379200</v>
      </c>
    </row>
    <row r="62" spans="1:5" ht="16.5">
      <c r="A62" s="36" t="s">
        <v>345</v>
      </c>
      <c r="B62" s="37" t="str">
        <f t="shared" si="1"/>
        <v>08</v>
      </c>
      <c r="C62" s="37">
        <f t="shared" si="1"/>
        <v>0</v>
      </c>
      <c r="D62" s="38">
        <f t="shared" si="0"/>
        <v>122972236392</v>
      </c>
      <c r="E62" s="38">
        <f t="shared" si="0"/>
        <v>126371611496</v>
      </c>
    </row>
    <row r="63" spans="1:5" ht="16.5">
      <c r="A63" s="39" t="s">
        <v>346</v>
      </c>
      <c r="B63" s="37" t="str">
        <f t="shared" si="1"/>
        <v>09</v>
      </c>
      <c r="C63" s="37">
        <f t="shared" si="1"/>
        <v>0</v>
      </c>
      <c r="D63" s="38">
        <f t="shared" si="0"/>
        <v>62889841461</v>
      </c>
      <c r="E63" s="38">
        <f t="shared" si="0"/>
        <v>-102672244789</v>
      </c>
    </row>
    <row r="64" spans="1:5" ht="16.5">
      <c r="A64" s="39" t="s">
        <v>347</v>
      </c>
      <c r="B64" s="37">
        <f t="shared" si="1"/>
        <v>10</v>
      </c>
      <c r="C64" s="37">
        <f t="shared" si="1"/>
        <v>0</v>
      </c>
      <c r="D64" s="38">
        <f t="shared" si="0"/>
        <v>-103167593229</v>
      </c>
      <c r="E64" s="38">
        <f t="shared" si="0"/>
        <v>17104050983</v>
      </c>
    </row>
    <row r="65" spans="1:5" ht="16.5">
      <c r="A65" s="39" t="s">
        <v>348</v>
      </c>
      <c r="B65" s="37">
        <f t="shared" si="1"/>
        <v>11</v>
      </c>
      <c r="C65" s="37">
        <f t="shared" si="1"/>
        <v>0</v>
      </c>
      <c r="D65" s="38">
        <f t="shared" si="0"/>
        <v>17458536415</v>
      </c>
      <c r="E65" s="38">
        <f t="shared" si="0"/>
        <v>-51617979834</v>
      </c>
    </row>
    <row r="66" spans="1:5" ht="16.5">
      <c r="A66" s="39" t="s">
        <v>349</v>
      </c>
      <c r="B66" s="37">
        <f t="shared" si="1"/>
        <v>12</v>
      </c>
      <c r="C66" s="37">
        <f t="shared" si="1"/>
        <v>0</v>
      </c>
      <c r="D66" s="38">
        <f t="shared" si="0"/>
        <v>-1911387398</v>
      </c>
      <c r="E66" s="38">
        <f t="shared" si="0"/>
        <v>-13820362881</v>
      </c>
    </row>
    <row r="67" spans="1:5" ht="16.5">
      <c r="A67" s="39" t="s">
        <v>350</v>
      </c>
      <c r="B67" s="37">
        <f t="shared" si="1"/>
        <v>13</v>
      </c>
      <c r="C67" s="37">
        <f t="shared" si="1"/>
        <v>0</v>
      </c>
      <c r="D67" s="38">
        <f t="shared" si="0"/>
        <v>-15113696500</v>
      </c>
      <c r="E67" s="38">
        <f t="shared" si="0"/>
        <v>-9498379200</v>
      </c>
    </row>
    <row r="68" spans="1:5" ht="16.5">
      <c r="A68" s="39" t="s">
        <v>351</v>
      </c>
      <c r="B68" s="37" t="str">
        <f t="shared" si="1"/>
        <v>14</v>
      </c>
      <c r="C68" s="37">
        <f t="shared" si="1"/>
        <v>0</v>
      </c>
      <c r="D68" s="38">
        <f t="shared" si="0"/>
        <v>0</v>
      </c>
      <c r="E68" s="38">
        <f t="shared" si="0"/>
        <v>12917580269</v>
      </c>
    </row>
    <row r="69" spans="1:5" ht="16.5">
      <c r="A69" s="39" t="s">
        <v>352</v>
      </c>
      <c r="B69" s="37">
        <f t="shared" si="1"/>
        <v>15</v>
      </c>
      <c r="C69" s="37">
        <f t="shared" si="1"/>
        <v>0</v>
      </c>
      <c r="D69" s="38">
        <f t="shared" si="0"/>
        <v>-12703532391</v>
      </c>
      <c r="E69" s="38">
        <f t="shared" si="0"/>
        <v>0</v>
      </c>
    </row>
    <row r="70" spans="1:5" ht="16.5">
      <c r="A70" s="39" t="s">
        <v>353</v>
      </c>
      <c r="B70" s="37">
        <f t="shared" si="1"/>
        <v>16</v>
      </c>
      <c r="C70" s="37">
        <f t="shared" si="1"/>
        <v>0</v>
      </c>
      <c r="D70" s="38">
        <f t="shared" si="1"/>
        <v>-27303155588</v>
      </c>
      <c r="E70" s="38">
        <f t="shared" si="1"/>
        <v>-1877187265</v>
      </c>
    </row>
    <row r="71" spans="1:5" ht="16.5">
      <c r="A71" s="36" t="s">
        <v>354</v>
      </c>
      <c r="B71" s="37">
        <f aca="true" t="shared" si="2" ref="B71:E86">B24</f>
        <v>20</v>
      </c>
      <c r="C71" s="37">
        <f t="shared" si="2"/>
        <v>0</v>
      </c>
      <c r="D71" s="38">
        <f t="shared" si="2"/>
        <v>43121249162</v>
      </c>
      <c r="E71" s="38">
        <f t="shared" si="2"/>
        <v>-23092911221</v>
      </c>
    </row>
    <row r="72" spans="1:5" ht="16.5">
      <c r="A72" s="40" t="s">
        <v>355</v>
      </c>
      <c r="B72" s="37">
        <f t="shared" si="2"/>
        <v>0</v>
      </c>
      <c r="C72" s="37">
        <f t="shared" si="2"/>
        <v>0</v>
      </c>
      <c r="D72" s="38">
        <f t="shared" si="2"/>
        <v>0</v>
      </c>
      <c r="E72" s="38">
        <f t="shared" si="2"/>
        <v>0</v>
      </c>
    </row>
    <row r="73" spans="1:5" ht="16.5">
      <c r="A73" s="39" t="s">
        <v>356</v>
      </c>
      <c r="B73" s="37">
        <f t="shared" si="2"/>
        <v>21</v>
      </c>
      <c r="C73" s="37">
        <f t="shared" si="2"/>
        <v>0</v>
      </c>
      <c r="D73" s="38">
        <f t="shared" si="2"/>
        <v>-302882221746</v>
      </c>
      <c r="E73" s="38">
        <f t="shared" si="2"/>
        <v>0</v>
      </c>
    </row>
    <row r="74" spans="1:5" ht="16.5">
      <c r="A74" s="39" t="s">
        <v>357</v>
      </c>
      <c r="B74" s="37">
        <f t="shared" si="2"/>
        <v>22</v>
      </c>
      <c r="C74" s="37">
        <f t="shared" si="2"/>
        <v>0</v>
      </c>
      <c r="D74" s="38">
        <f t="shared" si="2"/>
        <v>672005200</v>
      </c>
      <c r="E74" s="38">
        <f t="shared" si="2"/>
        <v>0</v>
      </c>
    </row>
    <row r="75" spans="1:5" ht="16.5">
      <c r="A75" s="39" t="s">
        <v>358</v>
      </c>
      <c r="B75" s="37">
        <f t="shared" si="2"/>
        <v>23</v>
      </c>
      <c r="C75" s="37">
        <f t="shared" si="2"/>
        <v>0</v>
      </c>
      <c r="D75" s="38">
        <f t="shared" si="2"/>
        <v>0</v>
      </c>
      <c r="E75" s="38">
        <f t="shared" si="2"/>
        <v>0</v>
      </c>
    </row>
    <row r="76" spans="1:5" ht="16.5">
      <c r="A76" s="39" t="s">
        <v>359</v>
      </c>
      <c r="B76" s="37">
        <f t="shared" si="2"/>
        <v>24</v>
      </c>
      <c r="C76" s="37">
        <f t="shared" si="2"/>
        <v>0</v>
      </c>
      <c r="D76" s="38">
        <f t="shared" si="2"/>
        <v>0</v>
      </c>
      <c r="E76" s="38">
        <f t="shared" si="2"/>
        <v>0</v>
      </c>
    </row>
    <row r="77" spans="1:5" ht="16.5">
      <c r="A77" s="39" t="s">
        <v>360</v>
      </c>
      <c r="B77" s="37">
        <f t="shared" si="2"/>
        <v>25</v>
      </c>
      <c r="C77" s="37">
        <f t="shared" si="2"/>
        <v>0</v>
      </c>
      <c r="D77" s="38">
        <f t="shared" si="2"/>
        <v>0</v>
      </c>
      <c r="E77" s="38">
        <f t="shared" si="2"/>
        <v>0</v>
      </c>
    </row>
    <row r="78" spans="1:5" ht="16.5">
      <c r="A78" s="39" t="s">
        <v>361</v>
      </c>
      <c r="B78" s="37">
        <f t="shared" si="2"/>
        <v>26</v>
      </c>
      <c r="C78" s="37">
        <f t="shared" si="2"/>
        <v>0</v>
      </c>
      <c r="D78" s="38">
        <f t="shared" si="2"/>
        <v>0</v>
      </c>
      <c r="E78" s="38">
        <f t="shared" si="2"/>
        <v>0</v>
      </c>
    </row>
    <row r="79" spans="1:5" ht="16.5">
      <c r="A79" s="39" t="s">
        <v>362</v>
      </c>
      <c r="B79" s="37">
        <f t="shared" si="2"/>
        <v>27</v>
      </c>
      <c r="C79" s="37">
        <f t="shared" si="2"/>
        <v>0</v>
      </c>
      <c r="D79" s="38">
        <f t="shared" si="2"/>
        <v>785222900</v>
      </c>
      <c r="E79" s="38">
        <f t="shared" si="2"/>
        <v>0</v>
      </c>
    </row>
    <row r="80" spans="1:5" ht="16.5">
      <c r="A80" s="36" t="s">
        <v>363</v>
      </c>
      <c r="B80" s="37">
        <f t="shared" si="2"/>
        <v>30</v>
      </c>
      <c r="C80" s="37">
        <f t="shared" si="2"/>
        <v>0</v>
      </c>
      <c r="D80" s="38">
        <f t="shared" si="2"/>
        <v>-301424993646</v>
      </c>
      <c r="E80" s="38">
        <f t="shared" si="2"/>
        <v>0</v>
      </c>
    </row>
    <row r="81" spans="1:5" ht="16.5">
      <c r="A81" s="40" t="s">
        <v>364</v>
      </c>
      <c r="B81" s="37">
        <f t="shared" si="2"/>
        <v>0</v>
      </c>
      <c r="C81" s="37">
        <f t="shared" si="2"/>
        <v>0</v>
      </c>
      <c r="D81" s="38">
        <f t="shared" si="2"/>
        <v>0</v>
      </c>
      <c r="E81" s="38">
        <f t="shared" si="2"/>
        <v>0</v>
      </c>
    </row>
    <row r="82" spans="1:5" ht="16.5">
      <c r="A82" s="39" t="s">
        <v>365</v>
      </c>
      <c r="B82" s="37">
        <f t="shared" si="2"/>
        <v>31</v>
      </c>
      <c r="C82" s="37">
        <f t="shared" si="2"/>
        <v>0</v>
      </c>
      <c r="D82" s="38">
        <f t="shared" si="2"/>
        <v>136210960000</v>
      </c>
      <c r="E82" s="38">
        <f t="shared" si="2"/>
        <v>0</v>
      </c>
    </row>
    <row r="83" spans="1:5" ht="16.5">
      <c r="A83" s="39" t="s">
        <v>366</v>
      </c>
      <c r="B83" s="37">
        <f t="shared" si="2"/>
        <v>32</v>
      </c>
      <c r="C83" s="37">
        <f t="shared" si="2"/>
        <v>0</v>
      </c>
      <c r="D83" s="38">
        <f t="shared" si="2"/>
        <v>0</v>
      </c>
      <c r="E83" s="38">
        <f t="shared" si="2"/>
        <v>0</v>
      </c>
    </row>
    <row r="84" spans="1:5" ht="16.5">
      <c r="A84" s="39" t="s">
        <v>367</v>
      </c>
      <c r="B84" s="37">
        <f t="shared" si="2"/>
        <v>33</v>
      </c>
      <c r="C84" s="37">
        <f t="shared" si="2"/>
        <v>0</v>
      </c>
      <c r="D84" s="38">
        <f t="shared" si="2"/>
        <v>828606747300</v>
      </c>
      <c r="E84" s="38">
        <f t="shared" si="2"/>
        <v>365772461000</v>
      </c>
    </row>
    <row r="85" spans="1:5" ht="16.5">
      <c r="A85" s="39" t="s">
        <v>368</v>
      </c>
      <c r="B85" s="37">
        <f t="shared" si="2"/>
        <v>34</v>
      </c>
      <c r="C85" s="37">
        <f t="shared" si="2"/>
        <v>0</v>
      </c>
      <c r="D85" s="38">
        <f t="shared" si="2"/>
        <v>-544923162100</v>
      </c>
      <c r="E85" s="38">
        <f t="shared" si="2"/>
        <v>-335778920700</v>
      </c>
    </row>
    <row r="86" spans="1:5" ht="16.5">
      <c r="A86" s="39" t="s">
        <v>369</v>
      </c>
      <c r="B86" s="37">
        <f t="shared" si="2"/>
        <v>35</v>
      </c>
      <c r="C86" s="37">
        <f t="shared" si="2"/>
        <v>0</v>
      </c>
      <c r="D86" s="38">
        <f t="shared" si="2"/>
        <v>0</v>
      </c>
      <c r="E86" s="38">
        <f t="shared" si="2"/>
        <v>0</v>
      </c>
    </row>
    <row r="87" spans="1:5" ht="16.5">
      <c r="A87" s="39" t="s">
        <v>370</v>
      </c>
      <c r="B87" s="37">
        <f aca="true" t="shared" si="3" ref="B87:E92">B40</f>
        <v>36</v>
      </c>
      <c r="C87" s="37">
        <f t="shared" si="3"/>
        <v>0</v>
      </c>
      <c r="D87" s="38">
        <f t="shared" si="3"/>
        <v>0</v>
      </c>
      <c r="E87" s="38">
        <f t="shared" si="3"/>
        <v>0</v>
      </c>
    </row>
    <row r="88" spans="1:5" ht="16.5">
      <c r="A88" s="36" t="s">
        <v>371</v>
      </c>
      <c r="B88" s="37">
        <f t="shared" si="3"/>
        <v>40</v>
      </c>
      <c r="C88" s="37">
        <f t="shared" si="3"/>
        <v>0</v>
      </c>
      <c r="D88" s="38">
        <f t="shared" si="3"/>
        <v>419894545200</v>
      </c>
      <c r="E88" s="38">
        <f t="shared" si="3"/>
        <v>29993540300</v>
      </c>
    </row>
    <row r="89" spans="1:5" ht="16.5">
      <c r="A89" s="40" t="s">
        <v>372</v>
      </c>
      <c r="B89" s="37">
        <f t="shared" si="3"/>
        <v>50</v>
      </c>
      <c r="C89" s="37">
        <f t="shared" si="3"/>
        <v>0</v>
      </c>
      <c r="D89" s="38">
        <f t="shared" si="3"/>
        <v>161590800716</v>
      </c>
      <c r="E89" s="38">
        <f t="shared" si="3"/>
        <v>6900629079</v>
      </c>
    </row>
    <row r="90" spans="1:5" ht="16.5">
      <c r="A90" s="39" t="s">
        <v>373</v>
      </c>
      <c r="B90" s="37">
        <f t="shared" si="3"/>
        <v>60</v>
      </c>
      <c r="C90" s="37">
        <f t="shared" si="3"/>
        <v>0</v>
      </c>
      <c r="D90" s="38">
        <f t="shared" si="3"/>
        <v>19917345134</v>
      </c>
      <c r="E90" s="38">
        <f t="shared" si="3"/>
        <v>13016716055</v>
      </c>
    </row>
    <row r="91" spans="1:5" ht="16.5">
      <c r="A91" s="39" t="s">
        <v>374</v>
      </c>
      <c r="B91" s="37">
        <f t="shared" si="3"/>
        <v>61</v>
      </c>
      <c r="C91" s="37">
        <f t="shared" si="3"/>
        <v>0</v>
      </c>
      <c r="D91" s="38">
        <f t="shared" si="3"/>
        <v>0</v>
      </c>
      <c r="E91" s="38">
        <f t="shared" si="3"/>
        <v>0</v>
      </c>
    </row>
    <row r="92" spans="1:5" ht="16.5">
      <c r="A92" s="41" t="s">
        <v>375</v>
      </c>
      <c r="B92" s="42">
        <f t="shared" si="3"/>
        <v>70</v>
      </c>
      <c r="C92" s="42" t="str">
        <f t="shared" si="3"/>
        <v>V.31</v>
      </c>
      <c r="D92" s="43">
        <f t="shared" si="3"/>
        <v>181508145850</v>
      </c>
      <c r="E92" s="43">
        <f t="shared" si="3"/>
        <v>19917345134</v>
      </c>
    </row>
    <row r="93" spans="1:5" ht="16.5">
      <c r="A93" s="24"/>
      <c r="B93" s="24"/>
      <c r="C93" s="24"/>
      <c r="D93" s="438" t="s">
        <v>376</v>
      </c>
      <c r="E93" s="438"/>
    </row>
    <row r="94" spans="1:5" ht="16.5">
      <c r="A94" s="44" t="s">
        <v>377</v>
      </c>
      <c r="B94" s="45"/>
      <c r="C94" s="45"/>
      <c r="D94" s="425" t="s">
        <v>378</v>
      </c>
      <c r="E94" s="425"/>
    </row>
    <row r="95" spans="1:5" ht="16.5">
      <c r="A95" s="28"/>
      <c r="B95" s="24"/>
      <c r="C95" s="24"/>
      <c r="D95" s="46"/>
      <c r="E95" s="46"/>
    </row>
  </sheetData>
  <mergeCells count="12">
    <mergeCell ref="A50:E50"/>
    <mergeCell ref="A51:E51"/>
    <mergeCell ref="D93:E93"/>
    <mergeCell ref="D94:E94"/>
    <mergeCell ref="D46:E46"/>
    <mergeCell ref="A47:C47"/>
    <mergeCell ref="D47:E47"/>
    <mergeCell ref="A49:E49"/>
    <mergeCell ref="A1:E1"/>
    <mergeCell ref="A2:E2"/>
    <mergeCell ref="A3:E3"/>
    <mergeCell ref="A4:E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My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Dinh Tam</dc:creator>
  <cp:keywords/>
  <dc:description/>
  <cp:lastModifiedBy>Tran Dinh Tam</cp:lastModifiedBy>
  <cp:lastPrinted>2008-04-24T03:16:47Z</cp:lastPrinted>
  <dcterms:created xsi:type="dcterms:W3CDTF">2007-07-18T03:06:55Z</dcterms:created>
  <dcterms:modified xsi:type="dcterms:W3CDTF">2008-04-24T03:17:10Z</dcterms:modified>
  <cp:category/>
  <cp:version/>
  <cp:contentType/>
  <cp:contentStatus/>
</cp:coreProperties>
</file>